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hidePivotFieldList="1" defaultThemeVersion="124226"/>
  <xr:revisionPtr revIDLastSave="0" documentId="8_{1969A36E-6E12-4EA6-BF6F-84357CCF7DA4}" xr6:coauthVersionLast="47" xr6:coauthVersionMax="47" xr10:uidLastSave="{00000000-0000-0000-0000-000000000000}"/>
  <bookViews>
    <workbookView xWindow="28680" yWindow="-120" windowWidth="29040" windowHeight="15840" tabRatio="880" xr2:uid="{00000000-000D-0000-FFFF-FFFF00000000}"/>
  </bookViews>
  <sheets>
    <sheet name="Dashboard " sheetId="20" r:id="rId1"/>
    <sheet name="Bank Rec" sheetId="1" r:id="rId2"/>
    <sheet name="WTC Inc &amp; Exp" sheetId="17" r:id="rId3"/>
    <sheet name="TPC Inc &amp; Exp" sheetId="51" r:id="rId4"/>
    <sheet name="Debtors Summary" sheetId="16" r:id="rId5"/>
    <sheet name="Investments" sheetId="55" r:id="rId6"/>
    <sheet name="Contingency" sheetId="6" r:id="rId7"/>
    <sheet name="WTC Admin" sheetId="7" r:id="rId8"/>
    <sheet name="Town Centre " sheetId="54" r:id="rId9"/>
    <sheet name="Infrastructure" sheetId="53" r:id="rId10"/>
    <sheet name="Priory Charity" sheetId="15" r:id="rId11"/>
    <sheet name="Lido Phase 1 " sheetId="56" r:id="rId12"/>
    <sheet name="Lido Phase 2" sheetId="57" r:id="rId13"/>
    <sheet name="Bank Rec Pivot " sheetId="26" r:id="rId14"/>
    <sheet name="Debtors WTC Pivot" sheetId="31" r:id="rId15"/>
    <sheet name="Debtors WPT Pivot " sheetId="32" r:id="rId16"/>
    <sheet name="Debtors WPC Pivot " sheetId="43" r:id="rId17"/>
    <sheet name="WTC Dept May 21" sheetId="49" r:id="rId18"/>
    <sheet name="WPT Dept Analysis" sheetId="48" r:id="rId19"/>
    <sheet name="WTC Dept Cumulative " sheetId="50" r:id="rId20"/>
  </sheets>
  <definedNames>
    <definedName name="_xlnm.Print_Area" localSheetId="1">'Bank Rec'!$A$1:$K$55</definedName>
  </definedNames>
  <calcPr calcId="191029"/>
  <pivotCaches>
    <pivotCache cacheId="13" r:id="rId21"/>
    <pivotCache cacheId="14" r:id="rId22"/>
    <pivotCache cacheId="15" r:id="rId23"/>
    <pivotCache cacheId="16" r:id="rId2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6" i="17" l="1"/>
  <c r="N38" i="1"/>
  <c r="M38" i="1"/>
  <c r="L38" i="1"/>
  <c r="K38" i="1"/>
  <c r="J38" i="1"/>
  <c r="I38" i="1"/>
  <c r="H38" i="1"/>
  <c r="G38" i="1"/>
  <c r="F38" i="1"/>
  <c r="E38" i="1"/>
  <c r="D38" i="1"/>
  <c r="C38" i="1"/>
  <c r="N30" i="1"/>
  <c r="M30" i="1"/>
  <c r="L30" i="1"/>
  <c r="K30" i="1"/>
  <c r="J30" i="1"/>
  <c r="I30" i="1"/>
  <c r="H30" i="1"/>
  <c r="G30" i="1"/>
  <c r="F30" i="1"/>
  <c r="E30" i="1"/>
  <c r="D30" i="1"/>
  <c r="N29" i="1"/>
  <c r="M29" i="1"/>
  <c r="L29" i="1"/>
  <c r="K29" i="1"/>
  <c r="J29" i="1"/>
  <c r="I29" i="1"/>
  <c r="H29" i="1"/>
  <c r="G29" i="1"/>
  <c r="F29" i="1"/>
  <c r="E29" i="1"/>
  <c r="D29" i="1"/>
  <c r="N28" i="1"/>
  <c r="M28" i="1"/>
  <c r="L28" i="1"/>
  <c r="K28" i="1"/>
  <c r="J28" i="1"/>
  <c r="I28" i="1"/>
  <c r="H28" i="1"/>
  <c r="G28" i="1"/>
  <c r="F28" i="1"/>
  <c r="E28" i="1"/>
  <c r="D28" i="1"/>
  <c r="N27" i="1"/>
  <c r="M27" i="1"/>
  <c r="L27" i="1"/>
  <c r="K27" i="1"/>
  <c r="J27" i="1"/>
  <c r="I27" i="1"/>
  <c r="H27" i="1"/>
  <c r="G27" i="1"/>
  <c r="F27" i="1"/>
  <c r="E27" i="1"/>
  <c r="D27" i="1"/>
  <c r="N26" i="1"/>
  <c r="M26" i="1"/>
  <c r="L26" i="1"/>
  <c r="K26" i="1"/>
  <c r="J26" i="1"/>
  <c r="I26" i="1"/>
  <c r="H26" i="1"/>
  <c r="G26" i="1"/>
  <c r="F26" i="1"/>
  <c r="E26" i="1"/>
  <c r="D26" i="1"/>
  <c r="N25" i="1"/>
  <c r="M25" i="1"/>
  <c r="L25" i="1"/>
  <c r="K25" i="1"/>
  <c r="J25" i="1"/>
  <c r="I25" i="1"/>
  <c r="H25" i="1"/>
  <c r="G25" i="1"/>
  <c r="F25" i="1"/>
  <c r="E25" i="1"/>
  <c r="D25" i="1"/>
  <c r="N24" i="1"/>
  <c r="M24" i="1"/>
  <c r="L24" i="1"/>
  <c r="K24" i="1"/>
  <c r="J24" i="1"/>
  <c r="I24" i="1"/>
  <c r="H24" i="1"/>
  <c r="G24" i="1"/>
  <c r="F24" i="1"/>
  <c r="E24" i="1"/>
  <c r="D24" i="1"/>
  <c r="C30" i="1"/>
  <c r="C29" i="1"/>
  <c r="C28" i="1"/>
  <c r="C27" i="1"/>
  <c r="C26" i="1"/>
  <c r="C25" i="1"/>
  <c r="C24" i="1"/>
  <c r="E3" i="56" l="1"/>
  <c r="E8" i="56"/>
  <c r="E9" i="56" s="1"/>
  <c r="E10" i="56" s="1"/>
  <c r="E11" i="56" s="1"/>
  <c r="E12" i="56" s="1"/>
  <c r="E13" i="56" s="1"/>
  <c r="E14" i="56" s="1"/>
  <c r="E15" i="56" s="1"/>
  <c r="E16" i="56" s="1"/>
  <c r="E17" i="56" s="1"/>
  <c r="E18" i="56" s="1"/>
  <c r="E19" i="56" s="1"/>
  <c r="E7" i="56"/>
  <c r="E3" i="15"/>
  <c r="E3" i="53"/>
  <c r="E3" i="54"/>
  <c r="D121" i="20" l="1"/>
  <c r="C121" i="20"/>
  <c r="B121" i="20"/>
  <c r="B100" i="20"/>
  <c r="C100" i="20"/>
  <c r="B101" i="20"/>
  <c r="C101" i="20"/>
  <c r="B102" i="20"/>
  <c r="C102" i="20"/>
  <c r="B103" i="20"/>
  <c r="C103" i="20"/>
  <c r="D101" i="20"/>
  <c r="D102" i="20"/>
  <c r="D103" i="20"/>
  <c r="D100" i="20"/>
  <c r="B87" i="20"/>
  <c r="B88" i="20"/>
  <c r="B89" i="20"/>
  <c r="B90" i="20"/>
  <c r="B91" i="20"/>
  <c r="B92" i="20"/>
  <c r="B93" i="20"/>
  <c r="B94" i="20"/>
  <c r="B95" i="20"/>
  <c r="B96" i="20"/>
  <c r="B97" i="20"/>
  <c r="B98" i="20"/>
  <c r="B86" i="20"/>
  <c r="E7" i="57" l="1"/>
  <c r="E8" i="57" s="1"/>
  <c r="E9" i="57" s="1"/>
  <c r="E10" i="57" s="1"/>
  <c r="E11" i="57" s="1"/>
  <c r="E12" i="57" s="1"/>
  <c r="E13" i="57" s="1"/>
  <c r="E14" i="57" s="1"/>
  <c r="E15" i="57" s="1"/>
  <c r="E16" i="57" s="1"/>
  <c r="E17" i="57" s="1"/>
  <c r="E18" i="57" s="1"/>
  <c r="E19" i="57" s="1"/>
  <c r="E20" i="57" s="1"/>
  <c r="E21" i="57" s="1"/>
  <c r="E22" i="57" s="1"/>
  <c r="E23" i="57" s="1"/>
  <c r="E24" i="57" s="1"/>
  <c r="E25" i="57" s="1"/>
  <c r="E26" i="57" s="1"/>
  <c r="E27" i="57" s="1"/>
  <c r="E28" i="57" s="1"/>
  <c r="E29" i="57" s="1"/>
  <c r="E30" i="57" s="1"/>
  <c r="E31" i="57" s="1"/>
  <c r="E32" i="57" s="1"/>
  <c r="E33" i="57" s="1"/>
  <c r="E34" i="57" s="1"/>
  <c r="E35" i="57" s="1"/>
  <c r="E36" i="57" s="1"/>
  <c r="E37" i="57" s="1"/>
  <c r="E38" i="57" s="1"/>
  <c r="E39" i="57" s="1"/>
  <c r="E40" i="57" s="1"/>
  <c r="E41" i="57" s="1"/>
  <c r="E42" i="57" s="1"/>
  <c r="E43" i="57" s="1"/>
  <c r="E44" i="57" s="1"/>
  <c r="E45" i="57" s="1"/>
  <c r="E46" i="57" s="1"/>
  <c r="E47" i="57" s="1"/>
  <c r="E48" i="57" s="1"/>
  <c r="E49" i="57" s="1"/>
  <c r="E50" i="57" s="1"/>
  <c r="E51" i="57" s="1"/>
  <c r="E52" i="57" s="1"/>
  <c r="E53" i="57" s="1"/>
  <c r="E54" i="57" s="1"/>
  <c r="E55" i="57" s="1"/>
  <c r="E56" i="57" s="1"/>
  <c r="E57" i="57" s="1"/>
  <c r="E58" i="57" s="1"/>
  <c r="E59" i="57" s="1"/>
  <c r="E60" i="57" s="1"/>
  <c r="E61" i="57" s="1"/>
  <c r="E3" i="57" s="1"/>
  <c r="D7" i="55"/>
  <c r="D6" i="55"/>
  <c r="D5" i="55"/>
  <c r="I5" i="16"/>
  <c r="D19" i="17" l="1"/>
  <c r="C19" i="17"/>
  <c r="C75" i="1" l="1"/>
  <c r="C43" i="1" s="1"/>
  <c r="B46" i="1"/>
  <c r="S26" i="1"/>
  <c r="R26" i="1"/>
  <c r="K31" i="1"/>
  <c r="L31" i="1"/>
  <c r="M31" i="1"/>
  <c r="N31" i="1"/>
  <c r="C31" i="1"/>
  <c r="C13" i="1"/>
  <c r="C22" i="1" s="1"/>
  <c r="D13" i="1"/>
  <c r="D22" i="1" s="1"/>
  <c r="E13" i="1"/>
  <c r="E22" i="1" s="1"/>
  <c r="F13" i="1"/>
  <c r="F22" i="1" s="1"/>
  <c r="G13" i="1"/>
  <c r="G22" i="1" s="1"/>
  <c r="H13" i="1"/>
  <c r="H22" i="1" s="1"/>
  <c r="I13" i="1"/>
  <c r="I22" i="1" s="1"/>
  <c r="J13" i="1"/>
  <c r="J22" i="1" s="1"/>
  <c r="K13" i="1"/>
  <c r="K22" i="1" s="1"/>
  <c r="L13" i="1"/>
  <c r="L22" i="1" s="1"/>
  <c r="M13" i="1"/>
  <c r="M22" i="1" s="1"/>
  <c r="N13" i="1"/>
  <c r="N22" i="1" s="1"/>
  <c r="B13" i="1"/>
  <c r="B31" i="1"/>
  <c r="D31" i="1" l="1"/>
  <c r="D33" i="1" s="1"/>
  <c r="L33" i="1"/>
  <c r="N33" i="1"/>
  <c r="B33" i="1"/>
  <c r="K33" i="1"/>
  <c r="M33" i="1"/>
  <c r="B22" i="1"/>
  <c r="B48" i="1"/>
  <c r="C33" i="1"/>
  <c r="B87" i="1" s="1"/>
  <c r="C87" i="1" s="1"/>
  <c r="E31" i="1" l="1"/>
  <c r="E33" i="1" s="1"/>
  <c r="I4" i="16"/>
  <c r="I3" i="16"/>
  <c r="B90" i="1"/>
  <c r="C90" i="1" s="1"/>
  <c r="B89" i="1"/>
  <c r="C89" i="1" s="1"/>
  <c r="G102" i="20"/>
  <c r="G103" i="20"/>
  <c r="G96" i="20"/>
  <c r="H96" i="20"/>
  <c r="I96" i="20"/>
  <c r="G97" i="20"/>
  <c r="H97" i="20"/>
  <c r="I97" i="20"/>
  <c r="G98" i="20"/>
  <c r="H98" i="20"/>
  <c r="I98" i="20"/>
  <c r="D96" i="20"/>
  <c r="D98" i="20"/>
  <c r="C96" i="20"/>
  <c r="C97" i="20"/>
  <c r="C98" i="20"/>
  <c r="K16" i="17"/>
  <c r="L16" i="17" s="1"/>
  <c r="K17" i="17"/>
  <c r="L17" i="17" s="1"/>
  <c r="K18" i="17"/>
  <c r="L18" i="17" s="1"/>
  <c r="F16" i="17"/>
  <c r="G16" i="17" s="1"/>
  <c r="F17" i="17"/>
  <c r="G17" i="17" s="1"/>
  <c r="F18" i="17"/>
  <c r="G18" i="17" s="1"/>
  <c r="F31" i="1" l="1"/>
  <c r="F33" i="1" s="1"/>
  <c r="I31" i="1"/>
  <c r="I33" i="1" s="1"/>
  <c r="H31" i="1"/>
  <c r="H33" i="1" s="1"/>
  <c r="G31" i="1"/>
  <c r="G33" i="1" s="1"/>
  <c r="J31" i="1"/>
  <c r="J33" i="1" s="1"/>
  <c r="E98" i="20"/>
  <c r="F98" i="20" s="1"/>
  <c r="E97" i="20"/>
  <c r="F97" i="20" s="1"/>
  <c r="J96" i="20"/>
  <c r="K96" i="20" s="1"/>
  <c r="E96" i="20"/>
  <c r="F96" i="20" s="1"/>
  <c r="J98" i="20"/>
  <c r="K98" i="20" s="1"/>
  <c r="J97" i="20"/>
  <c r="K97" i="20" s="1"/>
  <c r="H102" i="20"/>
  <c r="H103" i="20"/>
  <c r="I86" i="20"/>
  <c r="I87" i="20"/>
  <c r="I88" i="20"/>
  <c r="I89" i="20"/>
  <c r="I90" i="20"/>
  <c r="I91" i="20"/>
  <c r="I92" i="20"/>
  <c r="I93" i="20"/>
  <c r="I94" i="20"/>
  <c r="I95" i="20"/>
  <c r="H86" i="20"/>
  <c r="H87" i="20"/>
  <c r="H88" i="20"/>
  <c r="H89" i="20"/>
  <c r="H90" i="20"/>
  <c r="H91" i="20"/>
  <c r="H92" i="20"/>
  <c r="H93" i="20"/>
  <c r="H94" i="20"/>
  <c r="H95" i="20"/>
  <c r="G86" i="20"/>
  <c r="G87" i="20"/>
  <c r="G88" i="20"/>
  <c r="G89" i="20"/>
  <c r="G90" i="20"/>
  <c r="G91" i="20"/>
  <c r="G92" i="20"/>
  <c r="G93" i="20"/>
  <c r="G94" i="20"/>
  <c r="G95" i="20"/>
  <c r="D88" i="20"/>
  <c r="G101" i="20" l="1"/>
  <c r="H101" i="20"/>
  <c r="H100" i="20"/>
  <c r="G100" i="20"/>
  <c r="H85" i="20"/>
  <c r="G85" i="20"/>
  <c r="C87" i="20"/>
  <c r="C88" i="20"/>
  <c r="C89" i="20"/>
  <c r="C90" i="20"/>
  <c r="C91" i="20"/>
  <c r="C92" i="20"/>
  <c r="C93" i="20"/>
  <c r="C94" i="20"/>
  <c r="C95" i="20"/>
  <c r="C86" i="20"/>
  <c r="J14" i="55" l="1"/>
  <c r="J7" i="55"/>
  <c r="J6" i="55"/>
  <c r="J5" i="55"/>
  <c r="J13" i="55"/>
  <c r="J10" i="55"/>
  <c r="J11" i="55"/>
  <c r="J12" i="55"/>
  <c r="J8" i="55"/>
  <c r="J9" i="55"/>
  <c r="D15" i="55"/>
  <c r="I15" i="55"/>
  <c r="H15" i="55"/>
  <c r="G15" i="55"/>
  <c r="F15" i="55"/>
  <c r="E15" i="55"/>
  <c r="G124" i="20"/>
  <c r="D120" i="20"/>
  <c r="C120" i="20"/>
  <c r="B120" i="20"/>
  <c r="I124" i="20"/>
  <c r="I123" i="20"/>
  <c r="H124" i="20"/>
  <c r="H123" i="20"/>
  <c r="G123" i="20"/>
  <c r="D126" i="20"/>
  <c r="D125" i="20"/>
  <c r="C125" i="20"/>
  <c r="C126" i="20"/>
  <c r="B126" i="20"/>
  <c r="B125" i="20"/>
  <c r="J15" i="55" l="1"/>
  <c r="E7" i="54"/>
  <c r="E8" i="54" s="1"/>
  <c r="E9" i="54" s="1"/>
  <c r="E10" i="54" s="1"/>
  <c r="E11" i="54" s="1"/>
  <c r="E12" i="54" s="1"/>
  <c r="E13" i="54" s="1"/>
  <c r="E14" i="54" s="1"/>
  <c r="E15" i="54" s="1"/>
  <c r="E16" i="54" s="1"/>
  <c r="E17" i="54" s="1"/>
  <c r="E18" i="54" s="1"/>
  <c r="E19" i="54" s="1"/>
  <c r="E20" i="54" s="1"/>
  <c r="E21" i="54" s="1"/>
  <c r="E22" i="54" s="1"/>
  <c r="E23" i="54" s="1"/>
  <c r="E24" i="54" s="1"/>
  <c r="E25" i="54" s="1"/>
  <c r="E26" i="54" s="1"/>
  <c r="E27" i="54" s="1"/>
  <c r="E28" i="54" s="1"/>
  <c r="E29" i="54" s="1"/>
  <c r="E30" i="54" s="1"/>
  <c r="E31" i="54" s="1"/>
  <c r="E32" i="54" s="1"/>
  <c r="E33" i="54" s="1"/>
  <c r="E34" i="54" s="1"/>
  <c r="E35" i="54" s="1"/>
  <c r="E36" i="54" s="1"/>
  <c r="E37" i="54" s="1"/>
  <c r="E38" i="54" s="1"/>
  <c r="E39" i="54" s="1"/>
  <c r="E40" i="54" s="1"/>
  <c r="E41" i="54" s="1"/>
  <c r="E42" i="54" s="1"/>
  <c r="E43" i="54" s="1"/>
  <c r="E44" i="54" s="1"/>
  <c r="E45" i="54" s="1"/>
  <c r="E46" i="54" s="1"/>
  <c r="E47" i="54" s="1"/>
  <c r="E48" i="54" s="1"/>
  <c r="E49" i="54" s="1"/>
  <c r="E50" i="54" s="1"/>
  <c r="E51" i="54" s="1"/>
  <c r="E52" i="54" s="1"/>
  <c r="E53" i="54" s="1"/>
  <c r="E54" i="54" s="1"/>
  <c r="E55" i="54" s="1"/>
  <c r="E56" i="54" s="1"/>
  <c r="E57" i="54" s="1"/>
  <c r="E58" i="54" s="1"/>
  <c r="E59" i="54" s="1"/>
  <c r="E60" i="54" s="1"/>
  <c r="E61" i="54" s="1"/>
  <c r="E7" i="53"/>
  <c r="E8" i="53" s="1"/>
  <c r="E9" i="53" s="1"/>
  <c r="E10" i="53" s="1"/>
  <c r="E11" i="53" s="1"/>
  <c r="E12" i="53" s="1"/>
  <c r="E13" i="53" s="1"/>
  <c r="E14" i="53" s="1"/>
  <c r="E15" i="53" s="1"/>
  <c r="E16" i="53" s="1"/>
  <c r="E17" i="53" s="1"/>
  <c r="E18" i="53" s="1"/>
  <c r="E19" i="53" s="1"/>
  <c r="E20" i="53" s="1"/>
  <c r="E21" i="53" s="1"/>
  <c r="E22" i="53" s="1"/>
  <c r="E23" i="53" s="1"/>
  <c r="E24" i="53" s="1"/>
  <c r="E25" i="53" s="1"/>
  <c r="E26" i="53" s="1"/>
  <c r="E27" i="53" s="1"/>
  <c r="E28" i="53" s="1"/>
  <c r="E29" i="53" s="1"/>
  <c r="E30" i="53" s="1"/>
  <c r="E31" i="53" s="1"/>
  <c r="E32" i="53" s="1"/>
  <c r="E33" i="53" s="1"/>
  <c r="E34" i="53" s="1"/>
  <c r="E35" i="53" s="1"/>
  <c r="E36" i="53" s="1"/>
  <c r="E37" i="53" s="1"/>
  <c r="E38" i="53" s="1"/>
  <c r="E39" i="53" s="1"/>
  <c r="E40" i="53" s="1"/>
  <c r="E41" i="53" s="1"/>
  <c r="E42" i="53" s="1"/>
  <c r="E43" i="53" s="1"/>
  <c r="E44" i="53" s="1"/>
  <c r="E45" i="53" s="1"/>
  <c r="E46" i="53" s="1"/>
  <c r="E47" i="53" s="1"/>
  <c r="E48" i="53" s="1"/>
  <c r="E49" i="53" s="1"/>
  <c r="E50" i="53" s="1"/>
  <c r="E51" i="53" s="1"/>
  <c r="E52" i="53" s="1"/>
  <c r="E53" i="53" s="1"/>
  <c r="E54" i="53" s="1"/>
  <c r="E55" i="53" s="1"/>
  <c r="E56" i="53" s="1"/>
  <c r="E57" i="53" s="1"/>
  <c r="E58" i="53" s="1"/>
  <c r="E59" i="53" s="1"/>
  <c r="E60" i="53" s="1"/>
  <c r="E61" i="53" s="1"/>
  <c r="D87" i="20"/>
  <c r="D89" i="20"/>
  <c r="D90" i="20"/>
  <c r="D91" i="20"/>
  <c r="D92" i="20"/>
  <c r="D93" i="20"/>
  <c r="D94" i="20"/>
  <c r="D95" i="20"/>
  <c r="Q60" i="1" l="1"/>
  <c r="P60" i="1"/>
  <c r="I103" i="20" l="1"/>
  <c r="I102" i="20"/>
  <c r="I101" i="20"/>
  <c r="I100" i="20"/>
  <c r="I85" i="20"/>
  <c r="K14" i="17"/>
  <c r="L14" i="17" s="1"/>
  <c r="K13" i="17"/>
  <c r="L13" i="17" s="1"/>
  <c r="K12" i="17"/>
  <c r="L12" i="17" s="1"/>
  <c r="F14" i="17"/>
  <c r="G14" i="17" s="1"/>
  <c r="F13" i="17"/>
  <c r="G13" i="17" s="1"/>
  <c r="F12" i="17"/>
  <c r="G12" i="17" s="1"/>
  <c r="J92" i="20" l="1"/>
  <c r="K92" i="20" s="1"/>
  <c r="D104" i="20"/>
  <c r="J94" i="20"/>
  <c r="K94" i="20" s="1"/>
  <c r="B104" i="20"/>
  <c r="E94" i="20"/>
  <c r="F94" i="20" s="1"/>
  <c r="E92" i="20"/>
  <c r="F92" i="20" s="1"/>
  <c r="E93" i="20"/>
  <c r="F93" i="20" s="1"/>
  <c r="J93" i="20"/>
  <c r="K93" i="20" s="1"/>
  <c r="I120" i="20"/>
  <c r="H120" i="20"/>
  <c r="G120" i="20"/>
  <c r="H7" i="51"/>
  <c r="D7" i="51"/>
  <c r="B17" i="51"/>
  <c r="D11" i="51"/>
  <c r="I10" i="51"/>
  <c r="J10" i="51" s="1"/>
  <c r="E10" i="51"/>
  <c r="F10" i="51" s="1"/>
  <c r="H11" i="51"/>
  <c r="G11" i="51"/>
  <c r="E9" i="51"/>
  <c r="F9" i="51" s="1"/>
  <c r="G7" i="51"/>
  <c r="I5" i="51"/>
  <c r="J5" i="51" s="1"/>
  <c r="E5" i="51"/>
  <c r="F5" i="51" s="1"/>
  <c r="C7" i="51"/>
  <c r="J65" i="51"/>
  <c r="I65" i="51"/>
  <c r="H65" i="51"/>
  <c r="E65" i="51"/>
  <c r="D65" i="51"/>
  <c r="C65" i="51"/>
  <c r="K64" i="51"/>
  <c r="L64" i="51" s="1"/>
  <c r="F64" i="51"/>
  <c r="G64" i="51" s="1"/>
  <c r="K63" i="51"/>
  <c r="L63" i="51" s="1"/>
  <c r="F63" i="51"/>
  <c r="G63" i="51" s="1"/>
  <c r="K62" i="51"/>
  <c r="L62" i="51" s="1"/>
  <c r="F62" i="51"/>
  <c r="G62" i="51" s="1"/>
  <c r="K61" i="51"/>
  <c r="L61" i="51" s="1"/>
  <c r="F61" i="51"/>
  <c r="G61" i="51" s="1"/>
  <c r="J60" i="51"/>
  <c r="I60" i="51"/>
  <c r="H60" i="51"/>
  <c r="E60" i="51"/>
  <c r="D60" i="51"/>
  <c r="C60" i="51"/>
  <c r="K59" i="51"/>
  <c r="L59" i="51" s="1"/>
  <c r="F59" i="51"/>
  <c r="G59" i="51" s="1"/>
  <c r="K57" i="51"/>
  <c r="L57" i="51" s="1"/>
  <c r="F57" i="51"/>
  <c r="G57" i="51" s="1"/>
  <c r="K56" i="51"/>
  <c r="L56" i="51" s="1"/>
  <c r="F56" i="51"/>
  <c r="G56" i="51" s="1"/>
  <c r="K55" i="51"/>
  <c r="L55" i="51" s="1"/>
  <c r="F55" i="51"/>
  <c r="G55" i="51" s="1"/>
  <c r="K54" i="51"/>
  <c r="L54" i="51" s="1"/>
  <c r="F54" i="51"/>
  <c r="G54" i="51" s="1"/>
  <c r="K53" i="51"/>
  <c r="L53" i="51" s="1"/>
  <c r="F53" i="51"/>
  <c r="G53" i="51" s="1"/>
  <c r="K51" i="51"/>
  <c r="L51" i="51" s="1"/>
  <c r="F51" i="51"/>
  <c r="G51" i="51" s="1"/>
  <c r="K50" i="51"/>
  <c r="L50" i="51" s="1"/>
  <c r="D25" i="51"/>
  <c r="E23" i="51"/>
  <c r="F23" i="51" s="1"/>
  <c r="D21" i="51"/>
  <c r="I19" i="51" l="1"/>
  <c r="J19" i="51" s="1"/>
  <c r="E66" i="51"/>
  <c r="D27" i="51"/>
  <c r="I11" i="51"/>
  <c r="J11" i="51" s="1"/>
  <c r="H13" i="51"/>
  <c r="G13" i="51"/>
  <c r="D13" i="51"/>
  <c r="E7" i="51"/>
  <c r="F7" i="51" s="1"/>
  <c r="I9" i="51"/>
  <c r="J9" i="51" s="1"/>
  <c r="I7" i="51"/>
  <c r="J7" i="51" s="1"/>
  <c r="C11" i="51"/>
  <c r="E11" i="51" s="1"/>
  <c r="F11" i="51" s="1"/>
  <c r="K65" i="51"/>
  <c r="L65" i="51" s="1"/>
  <c r="H25" i="51"/>
  <c r="I23" i="51"/>
  <c r="J23" i="51" s="1"/>
  <c r="E20" i="51"/>
  <c r="F20" i="51" s="1"/>
  <c r="H66" i="51"/>
  <c r="J66" i="51"/>
  <c r="D66" i="51"/>
  <c r="E19" i="51"/>
  <c r="F19" i="51" s="1"/>
  <c r="H21" i="51"/>
  <c r="C25" i="51"/>
  <c r="E25" i="51" s="1"/>
  <c r="F25" i="51" s="1"/>
  <c r="I20" i="51"/>
  <c r="J20" i="51" s="1"/>
  <c r="I66" i="51"/>
  <c r="G25" i="51"/>
  <c r="C66" i="51"/>
  <c r="G21" i="51"/>
  <c r="I24" i="51"/>
  <c r="J24" i="51" s="1"/>
  <c r="K60" i="51"/>
  <c r="L60" i="51" s="1"/>
  <c r="F60" i="51"/>
  <c r="G60" i="51" s="1"/>
  <c r="F65" i="51"/>
  <c r="G65" i="51" s="1"/>
  <c r="E24" i="51"/>
  <c r="F24" i="51" s="1"/>
  <c r="C21" i="51"/>
  <c r="I13" i="51" l="1"/>
  <c r="J13" i="51" s="1"/>
  <c r="F66" i="51"/>
  <c r="G66" i="51" s="1"/>
  <c r="C13" i="51"/>
  <c r="E13" i="51" s="1"/>
  <c r="F13" i="51" s="1"/>
  <c r="H27" i="51"/>
  <c r="I25" i="51"/>
  <c r="J25" i="51" s="1"/>
  <c r="G27" i="51"/>
  <c r="K66" i="51"/>
  <c r="L66" i="51" s="1"/>
  <c r="I21" i="51"/>
  <c r="J21" i="51" s="1"/>
  <c r="C27" i="51"/>
  <c r="E27" i="51" s="1"/>
  <c r="F27" i="51" s="1"/>
  <c r="E21" i="51"/>
  <c r="F21" i="51" s="1"/>
  <c r="I27" i="51" l="1"/>
  <c r="J27" i="51" s="1"/>
  <c r="K67" i="51"/>
  <c r="H75" i="1" l="1"/>
  <c r="H43" i="1" s="1"/>
  <c r="G75" i="1"/>
  <c r="G43" i="1" s="1"/>
  <c r="F75" i="1"/>
  <c r="F43" i="1" s="1"/>
  <c r="E75" i="1"/>
  <c r="E43" i="1" s="1"/>
  <c r="D75" i="1"/>
  <c r="D43" i="1" s="1"/>
  <c r="H65" i="1"/>
  <c r="H41" i="1" s="1"/>
  <c r="G65" i="1"/>
  <c r="G41" i="1" s="1"/>
  <c r="G46" i="1" s="1"/>
  <c r="G48" i="1" s="1"/>
  <c r="F65" i="1"/>
  <c r="F41" i="1" s="1"/>
  <c r="F46" i="1" s="1"/>
  <c r="F48" i="1" s="1"/>
  <c r="E65" i="1"/>
  <c r="E41" i="1" s="1"/>
  <c r="D65" i="1"/>
  <c r="D41" i="1" s="1"/>
  <c r="C65" i="1"/>
  <c r="C41" i="1" s="1"/>
  <c r="C46" i="1" s="1"/>
  <c r="C48" i="1" s="1"/>
  <c r="H46" i="1" l="1"/>
  <c r="H48" i="1" s="1"/>
  <c r="D46" i="1"/>
  <c r="D48" i="1" s="1"/>
  <c r="E46" i="1"/>
  <c r="E48" i="1" s="1"/>
  <c r="J75" i="1" l="1"/>
  <c r="J43" i="1" s="1"/>
  <c r="J65" i="1"/>
  <c r="J41" i="1" s="1"/>
  <c r="J46" i="1" l="1"/>
  <c r="J48" i="1" s="1"/>
  <c r="I75" i="1"/>
  <c r="I43" i="1" s="1"/>
  <c r="I65" i="1"/>
  <c r="I41" i="1" s="1"/>
  <c r="I46" i="1" s="1"/>
  <c r="I48" i="1" s="1"/>
  <c r="J24" i="17" l="1"/>
  <c r="I24" i="17"/>
  <c r="H24" i="17"/>
  <c r="E24" i="17"/>
  <c r="D24" i="17"/>
  <c r="C24" i="17"/>
  <c r="K23" i="17"/>
  <c r="L23" i="17" s="1"/>
  <c r="F23" i="17"/>
  <c r="G23" i="17" s="1"/>
  <c r="K22" i="17"/>
  <c r="L22" i="17" s="1"/>
  <c r="F22" i="17"/>
  <c r="G22" i="17" s="1"/>
  <c r="K21" i="17"/>
  <c r="L21" i="17" s="1"/>
  <c r="F21" i="17"/>
  <c r="G21" i="17" s="1"/>
  <c r="K20" i="17"/>
  <c r="L20" i="17" s="1"/>
  <c r="F20" i="17"/>
  <c r="G20" i="17" s="1"/>
  <c r="J19" i="17"/>
  <c r="I19" i="17"/>
  <c r="H19" i="17"/>
  <c r="E19" i="17"/>
  <c r="K15" i="17"/>
  <c r="L15" i="17" s="1"/>
  <c r="F15" i="17"/>
  <c r="G15" i="17" s="1"/>
  <c r="K11" i="17"/>
  <c r="L11" i="17" s="1"/>
  <c r="F11" i="17"/>
  <c r="G11" i="17" s="1"/>
  <c r="K10" i="17"/>
  <c r="L10" i="17" s="1"/>
  <c r="F10" i="17"/>
  <c r="G10" i="17" s="1"/>
  <c r="K9" i="17"/>
  <c r="L9" i="17" s="1"/>
  <c r="F9" i="17"/>
  <c r="G9" i="17" s="1"/>
  <c r="K8" i="17"/>
  <c r="L8" i="17" s="1"/>
  <c r="F8" i="17"/>
  <c r="G8" i="17" s="1"/>
  <c r="K7" i="17"/>
  <c r="L7" i="17" s="1"/>
  <c r="F7" i="17"/>
  <c r="G7" i="17" s="1"/>
  <c r="K6" i="17"/>
  <c r="L6" i="17" s="1"/>
  <c r="F6" i="17"/>
  <c r="G6" i="17" s="1"/>
  <c r="K5" i="17"/>
  <c r="L5" i="17" s="1"/>
  <c r="I25" i="17" l="1"/>
  <c r="I29" i="17" s="1"/>
  <c r="D25" i="17"/>
  <c r="D29" i="17" s="1"/>
  <c r="H25" i="17"/>
  <c r="H29" i="17" s="1"/>
  <c r="K24" i="17"/>
  <c r="L24" i="17" s="1"/>
  <c r="E25" i="17"/>
  <c r="C25" i="17"/>
  <c r="C29" i="17" s="1"/>
  <c r="K19" i="17"/>
  <c r="L19" i="17" s="1"/>
  <c r="F24" i="17"/>
  <c r="G24" i="17" s="1"/>
  <c r="F19" i="17"/>
  <c r="G19" i="17" s="1"/>
  <c r="J25" i="17"/>
  <c r="F25" i="17" l="1"/>
  <c r="G25" i="17" s="1"/>
  <c r="K25" i="17"/>
  <c r="L25" i="17" s="1"/>
  <c r="J5" i="16"/>
  <c r="J4" i="16"/>
  <c r="J3" i="16"/>
  <c r="I127" i="20" l="1"/>
  <c r="D127" i="20"/>
  <c r="E126" i="20"/>
  <c r="F126" i="20" s="1"/>
  <c r="B127" i="20"/>
  <c r="E125" i="20"/>
  <c r="F125" i="20" s="1"/>
  <c r="J124" i="20"/>
  <c r="K124" i="20" s="1"/>
  <c r="H127" i="20"/>
  <c r="G127" i="20"/>
  <c r="I122" i="20"/>
  <c r="H122" i="20"/>
  <c r="G122" i="20"/>
  <c r="D122" i="20"/>
  <c r="C122" i="20"/>
  <c r="B122" i="20"/>
  <c r="E121" i="20"/>
  <c r="F121" i="20" s="1"/>
  <c r="J120" i="20"/>
  <c r="K120" i="20" s="1"/>
  <c r="E120" i="20"/>
  <c r="F120" i="20" s="1"/>
  <c r="I104" i="20"/>
  <c r="H104" i="20"/>
  <c r="G104" i="20"/>
  <c r="C104" i="20"/>
  <c r="J103" i="20"/>
  <c r="K103" i="20" s="1"/>
  <c r="E103" i="20"/>
  <c r="F103" i="20" s="1"/>
  <c r="J102" i="20"/>
  <c r="K102" i="20" s="1"/>
  <c r="E102" i="20"/>
  <c r="F102" i="20" s="1"/>
  <c r="J101" i="20"/>
  <c r="K101" i="20" s="1"/>
  <c r="E101" i="20"/>
  <c r="F101" i="20" s="1"/>
  <c r="J100" i="20"/>
  <c r="K100" i="20" s="1"/>
  <c r="E100" i="20"/>
  <c r="F100" i="20" s="1"/>
  <c r="I99" i="20"/>
  <c r="H99" i="20"/>
  <c r="G99" i="20"/>
  <c r="D99" i="20"/>
  <c r="C99" i="20"/>
  <c r="B99" i="20"/>
  <c r="J95" i="20"/>
  <c r="K95" i="20" s="1"/>
  <c r="E95" i="20"/>
  <c r="F95" i="20" s="1"/>
  <c r="J91" i="20"/>
  <c r="K91" i="20" s="1"/>
  <c r="E91" i="20"/>
  <c r="F91" i="20" s="1"/>
  <c r="J90" i="20"/>
  <c r="K90" i="20" s="1"/>
  <c r="E90" i="20"/>
  <c r="F90" i="20" s="1"/>
  <c r="J89" i="20"/>
  <c r="K89" i="20" s="1"/>
  <c r="E89" i="20"/>
  <c r="F89" i="20" s="1"/>
  <c r="J88" i="20"/>
  <c r="K88" i="20" s="1"/>
  <c r="E88" i="20"/>
  <c r="F88" i="20" s="1"/>
  <c r="J87" i="20"/>
  <c r="K87" i="20" s="1"/>
  <c r="E87" i="20"/>
  <c r="F87" i="20" s="1"/>
  <c r="J86" i="20"/>
  <c r="K86" i="20" s="1"/>
  <c r="E86" i="20"/>
  <c r="F86" i="20" s="1"/>
  <c r="J85" i="20"/>
  <c r="K85" i="20" s="1"/>
  <c r="B105" i="20" l="1"/>
  <c r="H105" i="20"/>
  <c r="J127" i="20"/>
  <c r="K127" i="20" s="1"/>
  <c r="J122" i="20"/>
  <c r="K122" i="20" s="1"/>
  <c r="J104" i="20"/>
  <c r="K104" i="20" s="1"/>
  <c r="J99" i="20"/>
  <c r="K99" i="20" s="1"/>
  <c r="D105" i="20"/>
  <c r="E99" i="20"/>
  <c r="F99" i="20" s="1"/>
  <c r="I105" i="20"/>
  <c r="E104" i="20"/>
  <c r="F104" i="20" s="1"/>
  <c r="E122" i="20"/>
  <c r="F122" i="20" s="1"/>
  <c r="J123" i="20"/>
  <c r="K123" i="20" s="1"/>
  <c r="G105" i="20"/>
  <c r="C105" i="20"/>
  <c r="C127" i="20"/>
  <c r="E127" i="20" s="1"/>
  <c r="F127" i="20" s="1"/>
  <c r="J105" i="20" l="1"/>
  <c r="K105" i="20" s="1"/>
  <c r="E105" i="20"/>
  <c r="F105" i="20" s="1"/>
  <c r="G82" i="1" l="1"/>
  <c r="D82" i="1" l="1"/>
  <c r="C82" i="1"/>
  <c r="E82" i="1" l="1"/>
  <c r="F82" i="1" l="1"/>
  <c r="H82" i="1" l="1"/>
  <c r="I82" i="1" l="1"/>
  <c r="J82" i="1" l="1"/>
  <c r="K75" i="1" l="1"/>
  <c r="K43" i="1" s="1"/>
  <c r="K65" i="1"/>
  <c r="K41" i="1" s="1"/>
  <c r="K46" i="1" l="1"/>
  <c r="K48" i="1" s="1"/>
  <c r="K82" i="1"/>
  <c r="L75" i="1"/>
  <c r="L43" i="1" s="1"/>
  <c r="L65" i="1"/>
  <c r="L41" i="1" s="1"/>
  <c r="L46" i="1" s="1"/>
  <c r="L48" i="1" s="1"/>
  <c r="L82" i="1" l="1"/>
  <c r="N65" i="1"/>
  <c r="N41" i="1" s="1"/>
  <c r="N75" i="1"/>
  <c r="N43" i="1" s="1"/>
  <c r="N46" i="1" l="1"/>
  <c r="N48" i="1" s="1"/>
  <c r="N82" i="1"/>
  <c r="E7" i="15"/>
  <c r="E7" i="7"/>
  <c r="E8" i="7" s="1"/>
  <c r="E7" i="6"/>
  <c r="M65" i="1"/>
  <c r="M41" i="1" s="1"/>
  <c r="M46" i="1" s="1"/>
  <c r="M48" i="1" s="1"/>
  <c r="M75" i="1"/>
  <c r="M43" i="1" s="1"/>
  <c r="E8" i="6" l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8" i="15"/>
  <c r="E9" i="15" s="1"/>
  <c r="E10" i="15" s="1"/>
  <c r="E11" i="15" s="1"/>
  <c r="E12" i="15" s="1"/>
  <c r="E13" i="15" s="1"/>
  <c r="E14" i="15" s="1"/>
  <c r="E15" i="15" s="1"/>
  <c r="E16" i="15" s="1"/>
  <c r="E17" i="15" s="1"/>
  <c r="E18" i="15" s="1"/>
  <c r="E19" i="15" s="1"/>
  <c r="E20" i="15" s="1"/>
  <c r="E21" i="15" s="1"/>
  <c r="E22" i="15" s="1"/>
  <c r="E23" i="15" s="1"/>
  <c r="E24" i="15" s="1"/>
  <c r="E25" i="15" s="1"/>
  <c r="E26" i="15" s="1"/>
  <c r="E9" i="7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59" i="7" s="1"/>
  <c r="E60" i="7" s="1"/>
  <c r="E61" i="7" s="1"/>
  <c r="E3" i="7" s="1"/>
  <c r="M82" i="1" l="1"/>
  <c r="E2" i="7"/>
  <c r="E32" i="6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3" i="6" s="1"/>
  <c r="E27" i="15"/>
  <c r="E28" i="15" s="1"/>
  <c r="E29" i="15" s="1"/>
  <c r="E30" i="15" s="1"/>
  <c r="E31" i="15" s="1"/>
  <c r="E32" i="15" s="1"/>
  <c r="E33" i="15" s="1"/>
  <c r="E34" i="15" s="1"/>
  <c r="E35" i="15" s="1"/>
  <c r="E36" i="15" s="1"/>
  <c r="E37" i="15" s="1"/>
  <c r="E38" i="15" s="1"/>
  <c r="E39" i="15" s="1"/>
  <c r="E40" i="15" s="1"/>
  <c r="E41" i="15" s="1"/>
  <c r="E42" i="15" s="1"/>
  <c r="E43" i="15" s="1"/>
  <c r="E44" i="15" s="1"/>
  <c r="E45" i="15" s="1"/>
  <c r="E46" i="15" s="1"/>
  <c r="E47" i="15" s="1"/>
  <c r="E48" i="15" s="1"/>
  <c r="E49" i="15" s="1"/>
  <c r="E50" i="15" s="1"/>
  <c r="E51" i="15" s="1"/>
  <c r="E52" i="15" s="1"/>
  <c r="E53" i="15" s="1"/>
  <c r="E54" i="15" s="1"/>
  <c r="E55" i="15" s="1"/>
  <c r="E56" i="15" s="1"/>
  <c r="E57" i="15" s="1"/>
  <c r="E58" i="15" s="1"/>
  <c r="E59" i="15" s="1"/>
  <c r="E60" i="15" s="1"/>
  <c r="E61" i="15" s="1"/>
  <c r="E2" i="6" l="1"/>
  <c r="E62" i="15"/>
  <c r="E63" i="15" s="1"/>
  <c r="E64" i="15" s="1"/>
  <c r="E65" i="15" s="1"/>
  <c r="E66" i="15" s="1"/>
  <c r="E67" i="15" s="1"/>
  <c r="E68" i="15" s="1"/>
  <c r="E69" i="15" s="1"/>
  <c r="E2" i="15" l="1"/>
  <c r="B88" i="1"/>
  <c r="C88" i="1" s="1"/>
  <c r="B92" i="1" l="1"/>
  <c r="C92" i="1" s="1"/>
</calcChain>
</file>

<file path=xl/sharedStrings.xml><?xml version="1.0" encoding="utf-8"?>
<sst xmlns="http://schemas.openxmlformats.org/spreadsheetml/2006/main" count="536" uniqueCount="220">
  <si>
    <t>Bank Balances</t>
  </si>
  <si>
    <t>Total</t>
  </si>
  <si>
    <t>(see summary)</t>
  </si>
  <si>
    <t>Earmarked funds</t>
  </si>
  <si>
    <t>less</t>
  </si>
  <si>
    <t>General Contingency</t>
  </si>
  <si>
    <t>plus</t>
  </si>
  <si>
    <t xml:space="preserve">Outstanding Deposits </t>
  </si>
  <si>
    <t>Cash Book</t>
  </si>
  <si>
    <t>Opening Balance</t>
  </si>
  <si>
    <t xml:space="preserve">plus </t>
  </si>
  <si>
    <t>sub Total</t>
  </si>
  <si>
    <t>Variance (should be zero)</t>
  </si>
  <si>
    <t>Petty Cash</t>
  </si>
  <si>
    <t>Terry Philpott</t>
  </si>
  <si>
    <t>Balance b/fwd receipts</t>
  </si>
  <si>
    <t>Total receipts</t>
  </si>
  <si>
    <t>Balance b/fwd payments</t>
  </si>
  <si>
    <t>Total payments</t>
  </si>
  <si>
    <t>Nominal activity receipts (1210)</t>
  </si>
  <si>
    <t>Nominal activity receipts (1220)</t>
  </si>
  <si>
    <t>Nominal activity payments(1210)</t>
  </si>
  <si>
    <t>Nominal activity payments(1220)</t>
  </si>
  <si>
    <t>Petty cash</t>
  </si>
  <si>
    <t xml:space="preserve">                                                                                      </t>
  </si>
  <si>
    <t xml:space="preserve">Unpresented payments </t>
  </si>
  <si>
    <t>Date</t>
  </si>
  <si>
    <t>DR</t>
  </si>
  <si>
    <t>CR</t>
  </si>
  <si>
    <t>Balance</t>
  </si>
  <si>
    <t>Contingency</t>
  </si>
  <si>
    <t>WTC approved</t>
  </si>
  <si>
    <t>Priory Charity</t>
  </si>
  <si>
    <t xml:space="preserve">WTC Administration </t>
  </si>
  <si>
    <t xml:space="preserve">WTC Admin </t>
  </si>
  <si>
    <t>Ware Town Council</t>
  </si>
  <si>
    <t>Nat West Current Account</t>
  </si>
  <si>
    <t>Nat West Reserve Account</t>
  </si>
  <si>
    <t xml:space="preserve">Sean Higgins </t>
  </si>
  <si>
    <t>Responsible Financial Officer</t>
  </si>
  <si>
    <t xml:space="preserve">Town Clerk </t>
  </si>
  <si>
    <t>Month ending</t>
  </si>
  <si>
    <t>Debtors</t>
  </si>
  <si>
    <t>Sean Higgins</t>
  </si>
  <si>
    <t>RFO</t>
  </si>
  <si>
    <t xml:space="preserve">Ware Town Council </t>
  </si>
  <si>
    <t>Var £</t>
  </si>
  <si>
    <t>Var %</t>
  </si>
  <si>
    <t>Cummulative</t>
  </si>
  <si>
    <t>EXPENDITURE vs BUDGET:</t>
  </si>
  <si>
    <t>INCOME vs BUDGET:</t>
  </si>
  <si>
    <t>Month</t>
  </si>
  <si>
    <t>Budget:</t>
  </si>
  <si>
    <t xml:space="preserve">Precept: </t>
  </si>
  <si>
    <t>Cemetery</t>
  </si>
  <si>
    <t xml:space="preserve">Total </t>
  </si>
  <si>
    <t xml:space="preserve">WARE TOWN COUNCIL </t>
  </si>
  <si>
    <t>Central Admin</t>
  </si>
  <si>
    <t>Allotments</t>
  </si>
  <si>
    <t>Properties</t>
  </si>
  <si>
    <t xml:space="preserve">Ware Festival </t>
  </si>
  <si>
    <t xml:space="preserve">Events and Tourism </t>
  </si>
  <si>
    <t>Grants</t>
  </si>
  <si>
    <t>Priory Building</t>
  </si>
  <si>
    <t>Fletchers Lea</t>
  </si>
  <si>
    <t>Priory Grounds</t>
  </si>
  <si>
    <t>Lido</t>
  </si>
  <si>
    <t xml:space="preserve">Priory Charity </t>
  </si>
  <si>
    <t xml:space="preserve">PWLB loan </t>
  </si>
  <si>
    <t xml:space="preserve">Priory Trading </t>
  </si>
  <si>
    <t>Direct costs</t>
  </si>
  <si>
    <t>General Costs</t>
  </si>
  <si>
    <t xml:space="preserve">Priory Trading income </t>
  </si>
  <si>
    <t xml:space="preserve">Tenant Income </t>
  </si>
  <si>
    <r>
      <t xml:space="preserve">Priory Charity         </t>
    </r>
    <r>
      <rPr>
        <sz val="10"/>
        <color theme="1"/>
        <rFont val="Calibri"/>
        <family val="2"/>
        <scheme val="minor"/>
      </rPr>
      <t xml:space="preserve">(under management agreement) </t>
    </r>
  </si>
  <si>
    <t>2020-21</t>
  </si>
  <si>
    <t>May</t>
  </si>
  <si>
    <t>June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</si>
  <si>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</si>
  <si>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</si>
  <si>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</si>
  <si>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</si>
  <si>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</si>
  <si>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</si>
  <si>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</si>
  <si>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</si>
  <si>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</si>
  <si>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Apl</t>
  </si>
  <si>
    <t xml:space="preserve">Ware Priory Trading </t>
  </si>
  <si>
    <t xml:space="preserve">Trading Income </t>
  </si>
  <si>
    <t>Tenant Income</t>
  </si>
  <si>
    <t xml:space="preserve">Total Income </t>
  </si>
  <si>
    <t xml:space="preserve">Month </t>
  </si>
  <si>
    <t>Budget</t>
  </si>
  <si>
    <t xml:space="preserve">Direct Costs </t>
  </si>
  <si>
    <t xml:space="preserve">Total Costs </t>
  </si>
  <si>
    <t xml:space="preserve">Net Profit / Loss </t>
  </si>
  <si>
    <t>Priory Trading summary</t>
  </si>
  <si>
    <t>01.04.20</t>
  </si>
  <si>
    <t>Total Reserves</t>
  </si>
  <si>
    <t>31.03.21</t>
  </si>
  <si>
    <t>WPT available funds</t>
  </si>
  <si>
    <t>CCLA</t>
  </si>
  <si>
    <t>Row Labels</t>
  </si>
  <si>
    <t>Grand Total</t>
  </si>
  <si>
    <t xml:space="preserve">Total Funds </t>
  </si>
  <si>
    <t xml:space="preserve">WTC Available funds </t>
  </si>
  <si>
    <t>2021-22</t>
  </si>
  <si>
    <t>2022-23</t>
  </si>
  <si>
    <t>Sum of 2020-21</t>
  </si>
  <si>
    <t>Available funds summary</t>
  </si>
  <si>
    <t xml:space="preserve">Ware Priory Charity </t>
  </si>
  <si>
    <t>Target</t>
  </si>
  <si>
    <t>Available balance</t>
  </si>
  <si>
    <t>Deficit</t>
  </si>
  <si>
    <t xml:space="preserve">Total all funds </t>
  </si>
  <si>
    <t>Ware Priory Charity</t>
  </si>
  <si>
    <t>Current month debtor summary</t>
  </si>
  <si>
    <t xml:space="preserve">Priory Charity         (under management agreement) </t>
  </si>
  <si>
    <t xml:space="preserve">Deficit / Surplus </t>
  </si>
  <si>
    <t>Future reporting xxxxxxxxxxxxxxxxxxxxxxxxxxxxxxxxxxxxxxxxxxxxxxxxxxxxxxxxxxxxxxxxxxxxxxxxxxxxxxxxxxxxxxxxxxxxxxxxxxxx</t>
  </si>
  <si>
    <t>Staff Costs</t>
  </si>
  <si>
    <t xml:space="preserve">Town Centre </t>
  </si>
  <si>
    <t>WTC approved Tesco Events grant</t>
  </si>
  <si>
    <t>Nominal activity receipts (1201)</t>
  </si>
  <si>
    <t>Nominal activity receipts (1211)</t>
  </si>
  <si>
    <t>Nominal activity receipts (1221)</t>
  </si>
  <si>
    <t>Nominal activity payments(1201)</t>
  </si>
  <si>
    <t>Nominal activity payments(1211)</t>
  </si>
  <si>
    <t>Nominal activity payments(1221)</t>
  </si>
  <si>
    <t>TPC available funds</t>
  </si>
  <si>
    <t xml:space="preserve">The Priory Charity </t>
  </si>
  <si>
    <t>01.04.21</t>
  </si>
  <si>
    <t>Page:</t>
  </si>
  <si>
    <t>31.03.22</t>
  </si>
  <si>
    <t>Sum of 2021-22</t>
  </si>
  <si>
    <t>Priory Charity summary</t>
  </si>
  <si>
    <t>PWLB</t>
  </si>
  <si>
    <t xml:space="preserve">General Income </t>
  </si>
  <si>
    <t>Net Suplus / Deficit</t>
  </si>
  <si>
    <t xml:space="preserve">Communications </t>
  </si>
  <si>
    <t>Community Projects</t>
  </si>
  <si>
    <t>WTC approved Election expenses</t>
  </si>
  <si>
    <t xml:space="preserve">Check vs WTC P&amp;L </t>
  </si>
  <si>
    <t xml:space="preserve">Variance should be zero </t>
  </si>
  <si>
    <t xml:space="preserve">Ware Town Reserves </t>
  </si>
  <si>
    <t>Expenditure and Income to 31.05.21</t>
  </si>
  <si>
    <t xml:space="preserve">WTC Infrastructure </t>
  </si>
  <si>
    <t>Equipment in the Town Centre</t>
  </si>
  <si>
    <t xml:space="preserve">CCTV replacement </t>
  </si>
  <si>
    <t xml:space="preserve">Trees and Planters </t>
  </si>
  <si>
    <t xml:space="preserve">Cycle Lanes </t>
  </si>
  <si>
    <t xml:space="preserve">Infrastructure </t>
  </si>
  <si>
    <t xml:space="preserve">WTC Investments </t>
  </si>
  <si>
    <t xml:space="preserve">Platform </t>
  </si>
  <si>
    <t xml:space="preserve">Bank </t>
  </si>
  <si>
    <t>Interest</t>
  </si>
  <si>
    <t>90 days</t>
  </si>
  <si>
    <t>180 days</t>
  </si>
  <si>
    <t>365 days</t>
  </si>
  <si>
    <t>&gt;12mths</t>
  </si>
  <si>
    <t xml:space="preserve">Nat West </t>
  </si>
  <si>
    <t>CCLA Community Account</t>
  </si>
  <si>
    <t xml:space="preserve">30 days </t>
  </si>
  <si>
    <t>Nat West reserve account</t>
  </si>
  <si>
    <t>Instant</t>
  </si>
  <si>
    <t>Nat West current account</t>
  </si>
  <si>
    <t>Tenant Deposit</t>
  </si>
  <si>
    <t>Insignis</t>
  </si>
  <si>
    <t xml:space="preserve">Available </t>
  </si>
  <si>
    <t>Aldermore Bank</t>
  </si>
  <si>
    <t>Sainsbury</t>
  </si>
  <si>
    <t>Nominal activity receipts (1212)</t>
  </si>
  <si>
    <t>Nominal activity payments(1212)</t>
  </si>
  <si>
    <t>31.03.23</t>
  </si>
  <si>
    <t>Trade Debtors / Cash  Summary 2023-4 Accounts</t>
  </si>
  <si>
    <t>Mayor &amp; Civic Expenses</t>
  </si>
  <si>
    <t>Community &amp; Environment</t>
  </si>
  <si>
    <t>Events &amp; Promoting Ware</t>
  </si>
  <si>
    <t xml:space="preserve">Properties </t>
  </si>
  <si>
    <t xml:space="preserve">General Properties </t>
  </si>
  <si>
    <t xml:space="preserve">Lido </t>
  </si>
  <si>
    <t xml:space="preserve">Priory Grounds </t>
  </si>
  <si>
    <t>Bank Reconciliation 2023-24 Accounts</t>
  </si>
  <si>
    <t>30.04.23</t>
  </si>
  <si>
    <t>31.05.23</t>
  </si>
  <si>
    <t>30.06.23</t>
  </si>
  <si>
    <t>31.07.23</t>
  </si>
  <si>
    <t>31.08.23</t>
  </si>
  <si>
    <t>30.09.23</t>
  </si>
  <si>
    <t>31.10.23</t>
  </si>
  <si>
    <t>30.11.23</t>
  </si>
  <si>
    <t>31.12.23</t>
  </si>
  <si>
    <t>31.01.24</t>
  </si>
  <si>
    <t>28.02.24</t>
  </si>
  <si>
    <t>31.03.24</t>
  </si>
  <si>
    <t>2023-24</t>
  </si>
  <si>
    <t>Trade Debtors / Cash  Summary 2023-24 Accounts</t>
  </si>
  <si>
    <t>Expenditure and Income to 30.04.23</t>
  </si>
  <si>
    <t>Sum of 30.04.23</t>
  </si>
  <si>
    <t>Lido  Project</t>
  </si>
  <si>
    <t>Hydrospec</t>
  </si>
  <si>
    <t>Receipts 2023/24</t>
  </si>
  <si>
    <t>Payments 2023/24</t>
  </si>
  <si>
    <t>01.04.22</t>
  </si>
  <si>
    <t>Equipment in the Town Centre inc in provisional budget for 24/25</t>
  </si>
  <si>
    <t>Council agrred to remove inc in provisional budget 24/25</t>
  </si>
  <si>
    <t>Lido Phase 2</t>
  </si>
  <si>
    <t>01.04.23</t>
  </si>
  <si>
    <t xml:space="preserve">WTC approved </t>
  </si>
  <si>
    <t>Lido Phase 1</t>
  </si>
  <si>
    <t>Sainsburys</t>
  </si>
  <si>
    <t>Emirates NBD</t>
  </si>
  <si>
    <t>Redwood Bank</t>
  </si>
  <si>
    <t>04.06.23</t>
  </si>
  <si>
    <t>13.07.23</t>
  </si>
  <si>
    <t>05.07.23</t>
  </si>
  <si>
    <t>13.12.23</t>
  </si>
  <si>
    <t>Sum of 2022-23</t>
  </si>
  <si>
    <t>Sum of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</si>
</sst>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_ ;[Red]\-0.00\ "/>
    <numFmt numFmtId="165" formatCode="&quot;£&quot;#,##0.00"/>
    <numFmt numFmtId="166" formatCode="&quot;£&quot;#,##0"/>
    <numFmt numFmtId="167" formatCode="0.0%"/>
    <numFmt numFmtId="168" formatCode="#,##0_ ;[Red]\-#,##0\ "/>
    <numFmt numFmtId="169" formatCode="0.0_ ;[Red]\-0.0\ "/>
    <numFmt numFmtId="170" formatCode="0_ ;[Red]\-0\ "/>
    <numFmt numFmtId="171" formatCode="&quot;£&quot;#,##0\ &quot;K&quot;"/>
    <numFmt numFmtId="172" formatCode="_-&quot;£&quot;* #,##0_-;\-&quot;£&quot;* #,##0_-;_-&quot;£&quot;* &quot;-&quot;??_-;_-@_-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6"/>
      <name val="Calibri"/>
      <family val="2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rgb="FFFF0000"/>
      <name val="Calibri"/>
      <family val="2"/>
    </font>
    <font>
      <sz val="26"/>
      <color rgb="FFFF0000"/>
      <name val="Calibri"/>
      <family val="2"/>
      <scheme val="minor"/>
    </font>
    <font>
      <sz val="1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u/>
      <sz val="12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u/>
      <sz val="8"/>
      <color rgb="FF000000"/>
      <name val="Tahoma"/>
      <family val="2"/>
    </font>
    <font>
      <u/>
      <sz val="8"/>
      <color rgb="FF000000"/>
      <name val="Tahoma"/>
      <family val="2"/>
    </font>
    <font>
      <sz val="11"/>
      <color rgb="FF00B0F0"/>
      <name val="Calibri"/>
      <family val="2"/>
      <scheme val="minor"/>
    </font>
    <font>
      <sz val="1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u/>
      <sz val="12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u/>
      <sz val="8"/>
      <color rgb="FF000000"/>
      <name val="Tahoma"/>
      <family val="2"/>
    </font>
    <font>
      <u/>
      <sz val="8"/>
      <color rgb="FF000000"/>
      <name val="Tahoma"/>
      <family val="2"/>
    </font>
    <font>
      <sz val="16"/>
      <name val="Calibri"/>
      <family val="2"/>
      <scheme val="minor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2">
    <xf numFmtId="0" fontId="0" fillId="0" borderId="0"/>
    <xf numFmtId="0" fontId="6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5" fillId="0" borderId="0" applyFont="0" applyFill="0" applyBorder="0" applyAlignment="0" applyProtection="0"/>
  </cellStyleXfs>
  <cellXfs count="201">
    <xf numFmtId="0" fontId="0" fillId="0" borderId="0" xfId="0"/>
    <xf numFmtId="2" fontId="0" fillId="0" borderId="0" xfId="0" applyNumberFormat="1"/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2" borderId="0" xfId="0" applyFill="1"/>
    <xf numFmtId="0" fontId="4" fillId="0" borderId="0" xfId="0" applyFont="1"/>
    <xf numFmtId="0" fontId="5" fillId="0" borderId="0" xfId="0" applyFont="1"/>
    <xf numFmtId="164" fontId="0" fillId="0" borderId="0" xfId="0" applyNumberFormat="1"/>
    <xf numFmtId="0" fontId="0" fillId="3" borderId="0" xfId="0" applyFill="1"/>
    <xf numFmtId="17" fontId="0" fillId="0" borderId="0" xfId="0" applyNumberFormat="1"/>
    <xf numFmtId="1" fontId="0" fillId="0" borderId="0" xfId="0" applyNumberFormat="1"/>
    <xf numFmtId="165" fontId="0" fillId="0" borderId="0" xfId="0" applyNumberFormat="1"/>
    <xf numFmtId="0" fontId="0" fillId="0" borderId="1" xfId="0" applyBorder="1"/>
    <xf numFmtId="165" fontId="0" fillId="0" borderId="3" xfId="0" applyNumberFormat="1" applyBorder="1"/>
    <xf numFmtId="166" fontId="0" fillId="0" borderId="3" xfId="0" applyNumberFormat="1" applyBorder="1"/>
    <xf numFmtId="165" fontId="0" fillId="0" borderId="4" xfId="0" applyNumberFormat="1" applyBorder="1"/>
    <xf numFmtId="0" fontId="0" fillId="0" borderId="3" xfId="0" applyBorder="1"/>
    <xf numFmtId="0" fontId="0" fillId="0" borderId="5" xfId="0" applyBorder="1"/>
    <xf numFmtId="166" fontId="0" fillId="0" borderId="5" xfId="0" applyNumberFormat="1" applyBorder="1"/>
    <xf numFmtId="167" fontId="0" fillId="0" borderId="5" xfId="0" applyNumberFormat="1" applyBorder="1"/>
    <xf numFmtId="6" fontId="0" fillId="0" borderId="5" xfId="0" applyNumberFormat="1" applyBorder="1"/>
    <xf numFmtId="166" fontId="5" fillId="0" borderId="0" xfId="0" applyNumberFormat="1" applyFont="1"/>
    <xf numFmtId="6" fontId="5" fillId="0" borderId="0" xfId="0" applyNumberFormat="1" applyFont="1"/>
    <xf numFmtId="167" fontId="5" fillId="0" borderId="0" xfId="0" applyNumberFormat="1" applyFont="1"/>
    <xf numFmtId="6" fontId="0" fillId="0" borderId="0" xfId="0" applyNumberFormat="1"/>
    <xf numFmtId="167" fontId="0" fillId="0" borderId="0" xfId="0" applyNumberFormat="1"/>
    <xf numFmtId="0" fontId="5" fillId="4" borderId="5" xfId="0" applyFont="1" applyFill="1" applyBorder="1" applyAlignment="1">
      <alignment wrapText="1"/>
    </xf>
    <xf numFmtId="166" fontId="5" fillId="4" borderId="5" xfId="0" applyNumberFormat="1" applyFont="1" applyFill="1" applyBorder="1"/>
    <xf numFmtId="6" fontId="5" fillId="4" borderId="5" xfId="0" applyNumberFormat="1" applyFont="1" applyFill="1" applyBorder="1"/>
    <xf numFmtId="167" fontId="5" fillId="4" borderId="5" xfId="0" applyNumberFormat="1" applyFont="1" applyFill="1" applyBorder="1"/>
    <xf numFmtId="0" fontId="5" fillId="5" borderId="5" xfId="0" applyFont="1" applyFill="1" applyBorder="1"/>
    <xf numFmtId="166" fontId="5" fillId="5" borderId="5" xfId="0" applyNumberFormat="1" applyFont="1" applyFill="1" applyBorder="1"/>
    <xf numFmtId="6" fontId="5" fillId="5" borderId="5" xfId="0" applyNumberFormat="1" applyFont="1" applyFill="1" applyBorder="1"/>
    <xf numFmtId="167" fontId="5" fillId="5" borderId="5" xfId="0" applyNumberFormat="1" applyFont="1" applyFill="1" applyBorder="1"/>
    <xf numFmtId="0" fontId="0" fillId="0" borderId="6" xfId="0" applyBorder="1"/>
    <xf numFmtId="0" fontId="0" fillId="0" borderId="7" xfId="0" applyBorder="1"/>
    <xf numFmtId="168" fontId="7" fillId="0" borderId="0" xfId="1" applyNumberFormat="1" applyFont="1"/>
    <xf numFmtId="0" fontId="0" fillId="0" borderId="9" xfId="0" applyBorder="1"/>
    <xf numFmtId="0" fontId="0" fillId="0" borderId="10" xfId="0" applyBorder="1"/>
    <xf numFmtId="166" fontId="0" fillId="0" borderId="11" xfId="0" applyNumberFormat="1" applyBorder="1"/>
    <xf numFmtId="169" fontId="0" fillId="0" borderId="7" xfId="0" applyNumberFormat="1" applyBorder="1"/>
    <xf numFmtId="166" fontId="0" fillId="4" borderId="11" xfId="0" applyNumberFormat="1" applyFill="1" applyBorder="1"/>
    <xf numFmtId="169" fontId="0" fillId="4" borderId="7" xfId="0" applyNumberFormat="1" applyFill="1" applyBorder="1"/>
    <xf numFmtId="0" fontId="0" fillId="0" borderId="11" xfId="0" applyBorder="1"/>
    <xf numFmtId="166" fontId="0" fillId="4" borderId="12" xfId="0" applyNumberFormat="1" applyFill="1" applyBorder="1"/>
    <xf numFmtId="166" fontId="0" fillId="4" borderId="13" xfId="0" applyNumberFormat="1" applyFill="1" applyBorder="1"/>
    <xf numFmtId="6" fontId="0" fillId="4" borderId="13" xfId="0" applyNumberFormat="1" applyFill="1" applyBorder="1"/>
    <xf numFmtId="169" fontId="0" fillId="4" borderId="8" xfId="0" applyNumberFormat="1" applyFill="1" applyBorder="1"/>
    <xf numFmtId="0" fontId="0" fillId="0" borderId="0" xfId="0" applyAlignment="1">
      <alignment wrapText="1"/>
    </xf>
    <xf numFmtId="165" fontId="0" fillId="0" borderId="9" xfId="0" applyNumberFormat="1" applyBorder="1"/>
    <xf numFmtId="165" fontId="0" fillId="0" borderId="10" xfId="0" applyNumberFormat="1" applyBorder="1"/>
    <xf numFmtId="165" fontId="0" fillId="0" borderId="10" xfId="0" applyNumberFormat="1" applyBorder="1" applyAlignment="1">
      <alignment horizontal="right"/>
    </xf>
    <xf numFmtId="166" fontId="0" fillId="0" borderId="10" xfId="0" applyNumberFormat="1" applyBorder="1"/>
    <xf numFmtId="166" fontId="0" fillId="0" borderId="12" xfId="0" applyNumberFormat="1" applyBorder="1"/>
    <xf numFmtId="0" fontId="0" fillId="0" borderId="13" xfId="0" applyBorder="1"/>
    <xf numFmtId="165" fontId="0" fillId="0" borderId="17" xfId="0" applyNumberFormat="1" applyBorder="1"/>
    <xf numFmtId="165" fontId="0" fillId="0" borderId="13" xfId="0" applyNumberFormat="1" applyBorder="1"/>
    <xf numFmtId="166" fontId="0" fillId="0" borderId="13" xfId="0" applyNumberFormat="1" applyBorder="1"/>
    <xf numFmtId="0" fontId="0" fillId="0" borderId="8" xfId="0" applyBorder="1"/>
    <xf numFmtId="0" fontId="5" fillId="0" borderId="5" xfId="0" applyFont="1" applyBorder="1"/>
    <xf numFmtId="166" fontId="5" fillId="0" borderId="5" xfId="0" applyNumberFormat="1" applyFont="1" applyBorder="1"/>
    <xf numFmtId="6" fontId="5" fillId="0" borderId="5" xfId="0" applyNumberFormat="1" applyFont="1" applyBorder="1"/>
    <xf numFmtId="167" fontId="5" fillId="0" borderId="5" xfId="0" applyNumberFormat="1" applyFont="1" applyBorder="1"/>
    <xf numFmtId="168" fontId="10" fillId="0" borderId="9" xfId="1" applyNumberFormat="1" applyFont="1" applyBorder="1"/>
    <xf numFmtId="168" fontId="6" fillId="0" borderId="12" xfId="1" applyNumberFormat="1" applyBorder="1"/>
    <xf numFmtId="0" fontId="0" fillId="0" borderId="0" xfId="0" pivotButton="1"/>
    <xf numFmtId="0" fontId="0" fillId="0" borderId="0" xfId="0" applyAlignment="1">
      <alignment horizontal="left"/>
    </xf>
    <xf numFmtId="170" fontId="0" fillId="0" borderId="0" xfId="0" applyNumberFormat="1"/>
    <xf numFmtId="171" fontId="0" fillId="0" borderId="7" xfId="0" applyNumberFormat="1" applyBorder="1"/>
    <xf numFmtId="0" fontId="0" fillId="0" borderId="12" xfId="0" applyBorder="1"/>
    <xf numFmtId="0" fontId="5" fillId="0" borderId="10" xfId="0" applyFont="1" applyBorder="1"/>
    <xf numFmtId="165" fontId="5" fillId="0" borderId="10" xfId="0" applyNumberFormat="1" applyFont="1" applyBorder="1"/>
    <xf numFmtId="165" fontId="5" fillId="0" borderId="10" xfId="0" applyNumberFormat="1" applyFont="1" applyBorder="1" applyAlignment="1">
      <alignment horizontal="right"/>
    </xf>
    <xf numFmtId="166" fontId="5" fillId="0" borderId="10" xfId="0" applyNumberFormat="1" applyFont="1" applyBorder="1"/>
    <xf numFmtId="0" fontId="5" fillId="0" borderId="6" xfId="0" applyFont="1" applyBorder="1"/>
    <xf numFmtId="0" fontId="5" fillId="0" borderId="13" xfId="0" applyFont="1" applyBorder="1"/>
    <xf numFmtId="165" fontId="5" fillId="0" borderId="13" xfId="0" applyNumberFormat="1" applyFont="1" applyBorder="1"/>
    <xf numFmtId="166" fontId="5" fillId="0" borderId="13" xfId="0" applyNumberFormat="1" applyFont="1" applyBorder="1"/>
    <xf numFmtId="0" fontId="5" fillId="0" borderId="8" xfId="0" applyFont="1" applyBorder="1"/>
    <xf numFmtId="165" fontId="5" fillId="0" borderId="3" xfId="0" applyNumberFormat="1" applyFont="1" applyBorder="1"/>
    <xf numFmtId="165" fontId="5" fillId="0" borderId="0" xfId="0" applyNumberFormat="1" applyFont="1"/>
    <xf numFmtId="166" fontId="5" fillId="0" borderId="3" xfId="0" applyNumberFormat="1" applyFont="1" applyBorder="1"/>
    <xf numFmtId="0" fontId="5" fillId="0" borderId="1" xfId="0" applyFont="1" applyBorder="1"/>
    <xf numFmtId="165" fontId="5" fillId="0" borderId="4" xfId="0" applyNumberFormat="1" applyFont="1" applyBorder="1"/>
    <xf numFmtId="0" fontId="5" fillId="0" borderId="3" xfId="0" applyFont="1" applyBorder="1"/>
    <xf numFmtId="165" fontId="14" fillId="0" borderId="17" xfId="0" applyNumberFormat="1" applyFont="1" applyBorder="1"/>
    <xf numFmtId="165" fontId="14" fillId="0" borderId="13" xfId="0" applyNumberFormat="1" applyFont="1" applyBorder="1"/>
    <xf numFmtId="166" fontId="14" fillId="0" borderId="13" xfId="0" applyNumberFormat="1" applyFont="1" applyBorder="1"/>
    <xf numFmtId="0" fontId="5" fillId="0" borderId="7" xfId="0" applyFont="1" applyBorder="1"/>
    <xf numFmtId="165" fontId="5" fillId="0" borderId="2" xfId="0" applyNumberFormat="1" applyFont="1" applyBorder="1"/>
    <xf numFmtId="0" fontId="5" fillId="0" borderId="4" xfId="0" applyFont="1" applyBorder="1"/>
    <xf numFmtId="168" fontId="15" fillId="0" borderId="0" xfId="1" applyNumberFormat="1" applyFont="1"/>
    <xf numFmtId="168" fontId="10" fillId="6" borderId="0" xfId="1" applyNumberFormat="1" applyFont="1" applyFill="1"/>
    <xf numFmtId="168" fontId="10" fillId="5" borderId="0" xfId="1" applyNumberFormat="1" applyFont="1" applyFill="1"/>
    <xf numFmtId="166" fontId="5" fillId="7" borderId="5" xfId="0" applyNumberFormat="1" applyFont="1" applyFill="1" applyBorder="1"/>
    <xf numFmtId="6" fontId="5" fillId="7" borderId="5" xfId="0" applyNumberFormat="1" applyFont="1" applyFill="1" applyBorder="1"/>
    <xf numFmtId="167" fontId="5" fillId="7" borderId="5" xfId="0" applyNumberFormat="1" applyFont="1" applyFill="1" applyBorder="1"/>
    <xf numFmtId="0" fontId="16" fillId="0" borderId="0" xfId="0" applyFont="1"/>
    <xf numFmtId="0" fontId="0" fillId="8" borderId="5" xfId="0" applyFill="1" applyBorder="1"/>
    <xf numFmtId="0" fontId="17" fillId="0" borderId="0" xfId="0" applyFont="1"/>
    <xf numFmtId="0" fontId="18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" fontId="21" fillId="0" borderId="0" xfId="0" applyNumberFormat="1" applyFont="1" applyAlignment="1">
      <alignment horizontal="left"/>
    </xf>
    <xf numFmtId="0" fontId="25" fillId="0" borderId="0" xfId="0" applyFont="1"/>
    <xf numFmtId="6" fontId="0" fillId="4" borderId="0" xfId="0" applyNumberFormat="1" applyFill="1"/>
    <xf numFmtId="168" fontId="6" fillId="4" borderId="11" xfId="1" applyNumberFormat="1" applyFill="1" applyBorder="1"/>
    <xf numFmtId="166" fontId="0" fillId="4" borderId="0" xfId="0" applyNumberFormat="1" applyFill="1"/>
    <xf numFmtId="168" fontId="6" fillId="0" borderId="9" xfId="1" applyNumberFormat="1" applyBorder="1"/>
    <xf numFmtId="168" fontId="6" fillId="0" borderId="11" xfId="1" applyNumberFormat="1" applyBorder="1"/>
    <xf numFmtId="168" fontId="6" fillId="4" borderId="12" xfId="1" applyNumberFormat="1" applyFill="1" applyBorder="1"/>
    <xf numFmtId="0" fontId="11" fillId="0" borderId="14" xfId="0" applyFont="1" applyBorder="1"/>
    <xf numFmtId="0" fontId="11" fillId="0" borderId="15" xfId="0" applyFont="1" applyBorder="1"/>
    <xf numFmtId="2" fontId="11" fillId="2" borderId="15" xfId="0" applyNumberFormat="1" applyFont="1" applyFill="1" applyBorder="1"/>
    <xf numFmtId="0" fontId="12" fillId="0" borderId="15" xfId="0" applyFont="1" applyBorder="1"/>
    <xf numFmtId="164" fontId="11" fillId="0" borderId="15" xfId="0" applyNumberFormat="1" applyFont="1" applyBorder="1"/>
    <xf numFmtId="0" fontId="13" fillId="0" borderId="15" xfId="0" applyFont="1" applyBorder="1"/>
    <xf numFmtId="2" fontId="11" fillId="2" borderId="16" xfId="0" applyNumberFormat="1" applyFont="1" applyFill="1" applyBorder="1"/>
    <xf numFmtId="166" fontId="25" fillId="0" borderId="11" xfId="0" applyNumberFormat="1" applyFont="1" applyBorder="1"/>
    <xf numFmtId="6" fontId="25" fillId="0" borderId="0" xfId="0" applyNumberFormat="1" applyFont="1"/>
    <xf numFmtId="166" fontId="25" fillId="10" borderId="11" xfId="0" applyNumberFormat="1" applyFont="1" applyFill="1" applyBorder="1"/>
    <xf numFmtId="1" fontId="25" fillId="0" borderId="0" xfId="0" applyNumberFormat="1" applyFont="1"/>
    <xf numFmtId="1" fontId="25" fillId="3" borderId="0" xfId="0" applyNumberFormat="1" applyFont="1" applyFill="1"/>
    <xf numFmtId="0" fontId="0" fillId="0" borderId="14" xfId="0" applyBorder="1"/>
    <xf numFmtId="0" fontId="0" fillId="0" borderId="16" xfId="0" applyBorder="1"/>
    <xf numFmtId="170" fontId="0" fillId="0" borderId="16" xfId="0" applyNumberFormat="1" applyBorder="1"/>
    <xf numFmtId="0" fontId="0" fillId="11" borderId="14" xfId="0" applyFill="1" applyBorder="1"/>
    <xf numFmtId="170" fontId="0" fillId="11" borderId="16" xfId="0" applyNumberFormat="1" applyFill="1" applyBorder="1"/>
    <xf numFmtId="166" fontId="25" fillId="9" borderId="5" xfId="0" applyNumberFormat="1" applyFont="1" applyFill="1" applyBorder="1"/>
    <xf numFmtId="0" fontId="26" fillId="0" borderId="0" xfId="0" applyFont="1"/>
    <xf numFmtId="0" fontId="27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1" fontId="30" fillId="0" borderId="0" xfId="0" applyNumberFormat="1" applyFont="1" applyAlignment="1">
      <alignment horizontal="left"/>
    </xf>
    <xf numFmtId="1" fontId="28" fillId="0" borderId="0" xfId="0" applyNumberFormat="1" applyFont="1" applyAlignment="1">
      <alignment horizontal="left"/>
    </xf>
    <xf numFmtId="0" fontId="26" fillId="3" borderId="0" xfId="0" applyFont="1" applyFill="1"/>
    <xf numFmtId="168" fontId="10" fillId="6" borderId="4" xfId="1" applyNumberFormat="1" applyFont="1" applyFill="1" applyBorder="1"/>
    <xf numFmtId="0" fontId="34" fillId="0" borderId="5" xfId="0" applyFont="1" applyBorder="1"/>
    <xf numFmtId="0" fontId="0" fillId="9" borderId="14" xfId="0" applyFill="1" applyBorder="1"/>
    <xf numFmtId="6" fontId="5" fillId="0" borderId="4" xfId="0" applyNumberFormat="1" applyFont="1" applyBorder="1"/>
    <xf numFmtId="10" fontId="0" fillId="0" borderId="0" xfId="0" applyNumberFormat="1"/>
    <xf numFmtId="1" fontId="0" fillId="2" borderId="0" xfId="0" applyNumberFormat="1" applyFill="1"/>
    <xf numFmtId="166" fontId="5" fillId="8" borderId="5" xfId="0" applyNumberFormat="1" applyFont="1" applyFill="1" applyBorder="1"/>
    <xf numFmtId="6" fontId="25" fillId="9" borderId="0" xfId="0" applyNumberFormat="1" applyFont="1" applyFill="1"/>
    <xf numFmtId="168" fontId="6" fillId="0" borderId="0" xfId="1" applyNumberFormat="1"/>
    <xf numFmtId="168" fontId="10" fillId="0" borderId="0" xfId="1" applyNumberFormat="1" applyFont="1"/>
    <xf numFmtId="14" fontId="0" fillId="0" borderId="0" xfId="0" applyNumberFormat="1"/>
    <xf numFmtId="14" fontId="0" fillId="9" borderId="0" xfId="0" applyNumberFormat="1" applyFill="1"/>
    <xf numFmtId="0" fontId="0" fillId="9" borderId="0" xfId="0" applyFill="1"/>
    <xf numFmtId="0" fontId="0" fillId="7" borderId="0" xfId="0" applyFill="1"/>
    <xf numFmtId="44" fontId="25" fillId="3" borderId="0" xfId="5" applyFont="1" applyFill="1"/>
    <xf numFmtId="44" fontId="3" fillId="0" borderId="0" xfId="5" applyFont="1"/>
    <xf numFmtId="44" fontId="0" fillId="0" borderId="0" xfId="5" applyFont="1"/>
    <xf numFmtId="44" fontId="25" fillId="0" borderId="0" xfId="5" applyFont="1"/>
    <xf numFmtId="44" fontId="11" fillId="2" borderId="15" xfId="5" applyFont="1" applyFill="1" applyBorder="1"/>
    <xf numFmtId="44" fontId="2" fillId="0" borderId="0" xfId="5" applyFont="1"/>
    <xf numFmtId="44" fontId="11" fillId="0" borderId="15" xfId="5" applyFont="1" applyBorder="1"/>
    <xf numFmtId="44" fontId="4" fillId="0" borderId="0" xfId="5" applyFont="1"/>
    <xf numFmtId="44" fontId="11" fillId="2" borderId="16" xfId="5" applyFont="1" applyFill="1" applyBorder="1"/>
    <xf numFmtId="44" fontId="0" fillId="2" borderId="0" xfId="5" applyFont="1" applyFill="1"/>
    <xf numFmtId="44" fontId="0" fillId="0" borderId="6" xfId="5" applyFont="1" applyBorder="1"/>
    <xf numFmtId="44" fontId="0" fillId="0" borderId="7" xfId="5" applyFont="1" applyBorder="1"/>
    <xf numFmtId="44" fontId="0" fillId="0" borderId="8" xfId="5" applyFont="1" applyBorder="1"/>
    <xf numFmtId="44" fontId="1" fillId="0" borderId="0" xfId="5" applyFont="1"/>
    <xf numFmtId="172" fontId="0" fillId="0" borderId="7" xfId="5" applyNumberFormat="1" applyFont="1" applyBorder="1"/>
    <xf numFmtId="6" fontId="5" fillId="3" borderId="5" xfId="0" applyNumberFormat="1" applyFont="1" applyFill="1" applyBorder="1"/>
    <xf numFmtId="6" fontId="5" fillId="12" borderId="5" xfId="0" applyNumberFormat="1" applyFont="1" applyFill="1" applyBorder="1"/>
    <xf numFmtId="0" fontId="30" fillId="0" borderId="0" xfId="0" applyFont="1" applyAlignment="1">
      <alignment horizontal="left"/>
    </xf>
    <xf numFmtId="0" fontId="26" fillId="0" borderId="0" xfId="0" applyFont="1"/>
    <xf numFmtId="0" fontId="31" fillId="0" borderId="0" xfId="0" applyFont="1" applyAlignment="1">
      <alignment horizontal="left"/>
    </xf>
    <xf numFmtId="1" fontId="31" fillId="0" borderId="0" xfId="0" applyNumberFormat="1" applyFont="1" applyAlignment="1">
      <alignment horizontal="left"/>
    </xf>
    <xf numFmtId="14" fontId="31" fillId="0" borderId="0" xfId="0" applyNumberFormat="1" applyFont="1" applyAlignment="1">
      <alignment horizontal="left"/>
    </xf>
    <xf numFmtId="14" fontId="28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2" fontId="31" fillId="0" borderId="0" xfId="0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0" fontId="21" fillId="0" borderId="0" xfId="0" applyFont="1" applyAlignment="1">
      <alignment horizontal="left"/>
    </xf>
    <xf numFmtId="0" fontId="17" fillId="0" borderId="0" xfId="0" applyFont="1"/>
    <xf numFmtId="0" fontId="22" fillId="0" borderId="0" xfId="0" applyFont="1" applyAlignment="1">
      <alignment horizontal="left"/>
    </xf>
    <xf numFmtId="1" fontId="22" fillId="0" borderId="0" xfId="0" applyNumberFormat="1" applyFont="1" applyAlignment="1">
      <alignment horizontal="left"/>
    </xf>
    <xf numFmtId="14" fontId="22" fillId="0" borderId="0" xfId="0" applyNumberFormat="1" applyFont="1" applyAlignment="1">
      <alignment horizontal="left"/>
    </xf>
    <xf numFmtId="14" fontId="19" fillId="0" borderId="0" xfId="0" applyNumberFormat="1" applyFont="1" applyAlignment="1">
      <alignment horizontal="left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2" fontId="22" fillId="0" borderId="0" xfId="0" applyNumberFormat="1" applyFont="1" applyAlignment="1">
      <alignment horizontal="right"/>
    </xf>
    <xf numFmtId="2" fontId="24" fillId="0" borderId="0" xfId="0" applyNumberFormat="1" applyFont="1" applyAlignment="1">
      <alignment horizontal="right"/>
    </xf>
    <xf numFmtId="2" fontId="31" fillId="3" borderId="0" xfId="0" applyNumberFormat="1" applyFont="1" applyFill="1" applyAlignment="1">
      <alignment horizontal="right"/>
    </xf>
    <xf numFmtId="0" fontId="26" fillId="3" borderId="0" xfId="0" applyFont="1" applyFill="1"/>
    <xf numFmtId="2" fontId="33" fillId="3" borderId="0" xfId="0" applyNumberFormat="1" applyFont="1" applyFill="1" applyAlignment="1">
      <alignment horizontal="right"/>
    </xf>
    <xf numFmtId="168" fontId="10" fillId="3" borderId="0" xfId="1" applyNumberFormat="1" applyFont="1" applyFill="1"/>
    <xf numFmtId="6" fontId="5" fillId="0" borderId="5" xfId="0" applyNumberFormat="1" applyFont="1" applyFill="1" applyBorder="1"/>
    <xf numFmtId="168" fontId="10" fillId="0" borderId="0" xfId="1" applyNumberFormat="1" applyFont="1" applyFill="1"/>
    <xf numFmtId="0" fontId="3" fillId="0" borderId="5" xfId="0" applyFont="1" applyBorder="1"/>
    <xf numFmtId="0" fontId="3" fillId="0" borderId="5" xfId="0" applyFont="1" applyFill="1" applyBorder="1"/>
    <xf numFmtId="0" fontId="3" fillId="3" borderId="5" xfId="0" applyFont="1" applyFill="1" applyBorder="1"/>
    <xf numFmtId="0" fontId="5" fillId="13" borderId="5" xfId="0" applyFont="1" applyFill="1" applyBorder="1"/>
    <xf numFmtId="0" fontId="5" fillId="13" borderId="5" xfId="0" applyFont="1" applyFill="1" applyBorder="1" applyAlignment="1">
      <alignment wrapText="1"/>
    </xf>
  </cellXfs>
  <cellStyles count="12">
    <cellStyle name="Comma 2" xfId="3" xr:uid="{43C90854-14F9-4F46-AE60-DD4CD84E5018}"/>
    <cellStyle name="Comma 2 2" xfId="9" xr:uid="{64C1A585-6D68-41B4-B3E6-4EAEB395107D}"/>
    <cellStyle name="Comma 2 3" xfId="6" xr:uid="{76EC0A07-9B4B-4AB4-94A9-C7453A246BF4}"/>
    <cellStyle name="Currency" xfId="5" builtinId="4"/>
    <cellStyle name="Currency 2" xfId="4" xr:uid="{7A0B326F-5353-4F95-9225-E3700E1FE552}"/>
    <cellStyle name="Currency 2 2" xfId="10" xr:uid="{D8CFA098-C9E7-4B46-97E6-D1EBE86AA9CE}"/>
    <cellStyle name="Currency 2 3" xfId="7" xr:uid="{473BECB0-89DB-45A3-9C8B-FE812B3D12C8}"/>
    <cellStyle name="Currency 3" xfId="11" xr:uid="{31A03E66-9B59-4B09-9F5E-E98B2A4DF8F3}"/>
    <cellStyle name="Currency 4" xfId="8" xr:uid="{FAFFA7BB-1248-4E4C-B678-CBD5D4409821}"/>
    <cellStyle name="Normal" xfId="0" builtinId="0"/>
    <cellStyle name="Normal 2" xfId="2" xr:uid="{8E26523E-4222-41AE-AF34-5435679B5405}"/>
    <cellStyle name="Normal 3" xfId="1" xr:uid="{6BDCD9B7-F087-48C8-9677-0F24B87A4B25}"/>
  </cellStyles>
  <dxfs count="2">
    <dxf>
      <numFmt numFmtId="170" formatCode="0_ ;[Red]\-0\ "/>
    </dxf>
    <dxf>
      <numFmt numFmtId="170" formatCode="0_ ;[Red]\-0\ "/>
    </dxf>
  </dxfs>
  <tableStyles count="0" defaultTableStyle="TableStyleMedium9" defaultPivotStyle="PivotStyleLight16"/>
  <colors>
    <mruColors>
      <color rgb="FFFFFF66"/>
      <color rgb="FFFFCCCC"/>
      <color rgb="FFCCFF99"/>
      <color rgb="FFFFFF99"/>
      <color rgb="FFFF99FF"/>
      <color rgb="FFCCECFF"/>
      <color rgb="FFFFCC66"/>
      <color rgb="FFFFCCFF"/>
      <color rgb="FFFF99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[FP249 WTC Management Accounts Dashboard April 2023 v3.xlsx]Bank Rec Pivot !PivotTable5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3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3600"/>
              <a:t>Monthly Cash balances 2023/24</a:t>
            </a:r>
            <a:r>
              <a:rPr lang="en-GB" sz="3600" baseline="0"/>
              <a:t> </a:t>
            </a:r>
            <a:endParaRPr lang="en-GB" sz="3600"/>
          </a:p>
        </c:rich>
      </c:tx>
      <c:layout>
        <c:manualLayout>
          <c:xMode val="edge"/>
          <c:yMode val="edge"/>
          <c:x val="0.32745366133557863"/>
          <c:y val="9.03909141179973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'Bank Rec Pivot 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'Bank Rec Pivot '!$A$4:$A$7</c:f>
              <c:strCache>
                <c:ptCount val="3"/>
                <c:pt idx="0">
                  <c:v>WTC Available funds </c:v>
                </c:pt>
                <c:pt idx="1">
                  <c:v>General Contingency</c:v>
                </c:pt>
                <c:pt idx="2">
                  <c:v>Total Funds </c:v>
                </c:pt>
              </c:strCache>
            </c:strRef>
          </c:cat>
          <c:val>
            <c:numRef>
              <c:f>'Bank Rec Pivot '!$B$4:$B$7</c:f>
              <c:numCache>
                <c:formatCode>General</c:formatCode>
                <c:ptCount val="3"/>
                <c:pt idx="0">
                  <c:v>507427.69999999995</c:v>
                </c:pt>
                <c:pt idx="1">
                  <c:v>400000</c:v>
                </c:pt>
                <c:pt idx="2">
                  <c:v>1172769.77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3A-42D1-83F3-944237788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188176"/>
        <c:axId val="402187848"/>
      </c:barChart>
      <c:catAx>
        <c:axId val="402188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Cash</a:t>
                </a:r>
                <a:r>
                  <a:rPr lang="en-GB" baseline="0"/>
                  <a:t> balance per business area commencing April 2023</a:t>
                </a:r>
              </a:p>
              <a:p>
                <a:pPr>
                  <a:defRPr/>
                </a:pPr>
                <a:r>
                  <a:rPr lang="en-GB" baseline="0"/>
                  <a:t>Total funds represents all buisness areas and reserves combined 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187848"/>
        <c:crosses val="autoZero"/>
        <c:auto val="1"/>
        <c:lblAlgn val="ctr"/>
        <c:lblOffset val="100"/>
        <c:noMultiLvlLbl val="0"/>
      </c:catAx>
      <c:valAx>
        <c:axId val="402187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£ value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18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1984447014276272"/>
          <c:y val="3.2443289902827903E-2"/>
          <c:w val="3.0492946397704546E-2"/>
          <c:h val="5.82379759403026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2225" cap="flat" cmpd="sng" algn="ctr">
      <a:solidFill>
        <a:schemeClr val="accent1">
          <a:shade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[FP249 WTC Management Accounts Dashboard April 2023 v3.xlsx]Debtors WTC Pivot!PivotTable11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000"/>
              <a:t>Ware</a:t>
            </a:r>
            <a:r>
              <a:rPr lang="en-GB" sz="2000" baseline="0"/>
              <a:t> Town Council Debtors summary</a:t>
            </a:r>
          </a:p>
          <a:p>
            <a:pPr>
              <a:defRPr sz="2000"/>
            </a:pPr>
            <a:r>
              <a:rPr lang="en-GB" sz="2000" baseline="0"/>
              <a:t>current year and prior years</a:t>
            </a:r>
          </a:p>
          <a:p>
            <a:pPr>
              <a:defRPr sz="2000"/>
            </a:pPr>
            <a:r>
              <a:rPr lang="en-GB" sz="2000" baseline="0"/>
              <a:t> </a:t>
            </a:r>
            <a:endParaRPr lang="en-GB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'Debtors WTC Pivot'!$B$3</c:f>
              <c:strCache>
                <c:ptCount val="1"/>
                <c:pt idx="0">
                  <c:v>Sum of 2020-21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'Debtors WTC Pivot'!$A$4:$A$16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WTC Pivot'!$B$4:$B$16</c:f>
              <c:numCache>
                <c:formatCode>0_ ;[Red]\-0\ </c:formatCode>
                <c:ptCount val="12"/>
                <c:pt idx="0">
                  <c:v>420130</c:v>
                </c:pt>
                <c:pt idx="1">
                  <c:v>423427.69</c:v>
                </c:pt>
                <c:pt idx="2">
                  <c:v>421130</c:v>
                </c:pt>
                <c:pt idx="3">
                  <c:v>428703</c:v>
                </c:pt>
                <c:pt idx="4">
                  <c:v>433626</c:v>
                </c:pt>
                <c:pt idx="5">
                  <c:v>436004</c:v>
                </c:pt>
                <c:pt idx="6">
                  <c:v>437442</c:v>
                </c:pt>
                <c:pt idx="7">
                  <c:v>434004</c:v>
                </c:pt>
                <c:pt idx="8">
                  <c:v>446604</c:v>
                </c:pt>
                <c:pt idx="9">
                  <c:v>420028</c:v>
                </c:pt>
                <c:pt idx="10">
                  <c:v>422620</c:v>
                </c:pt>
                <c:pt idx="11">
                  <c:v>438650.1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B-474C-A128-A7A4B43E00C1}"/>
            </c:ext>
          </c:extLst>
        </c:ser>
        <c:ser>
          <c:idx val="1"/>
          <c:order val="1"/>
          <c:tx>
            <c:strRef>
              <c:f>'Debtors WTC Pivot'!$C$3</c:f>
              <c:strCache>
                <c:ptCount val="1"/>
                <c:pt idx="0">
                  <c:v>Sum of 2021-22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'Debtors WTC Pivot'!$A$4:$A$16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WTC Pivot'!$C$4:$C$16</c:f>
              <c:numCache>
                <c:formatCode>0_ ;[Red]\-0\ </c:formatCode>
                <c:ptCount val="12"/>
                <c:pt idx="0">
                  <c:v>409373</c:v>
                </c:pt>
                <c:pt idx="1">
                  <c:v>413304.29</c:v>
                </c:pt>
                <c:pt idx="2">
                  <c:v>423861</c:v>
                </c:pt>
                <c:pt idx="3">
                  <c:v>344091</c:v>
                </c:pt>
                <c:pt idx="4">
                  <c:v>357828</c:v>
                </c:pt>
                <c:pt idx="5">
                  <c:v>365139</c:v>
                </c:pt>
                <c:pt idx="6">
                  <c:v>360998</c:v>
                </c:pt>
                <c:pt idx="7">
                  <c:v>368429</c:v>
                </c:pt>
                <c:pt idx="8">
                  <c:v>393786</c:v>
                </c:pt>
                <c:pt idx="9">
                  <c:v>4367</c:v>
                </c:pt>
                <c:pt idx="10">
                  <c:v>9052</c:v>
                </c:pt>
                <c:pt idx="11">
                  <c:v>9068.74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3-45FB-80B7-4537062EAF6A}"/>
            </c:ext>
          </c:extLst>
        </c:ser>
        <c:ser>
          <c:idx val="2"/>
          <c:order val="2"/>
          <c:tx>
            <c:strRef>
              <c:f>'Debtors WTC Pivot'!$D$3</c:f>
              <c:strCache>
                <c:ptCount val="1"/>
                <c:pt idx="0">
                  <c:v>Sum of 2022-23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'Debtors WTC Pivot'!$A$4:$A$16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WTC Pivot'!$D$4:$D$16</c:f>
              <c:numCache>
                <c:formatCode>0_ ;[Red]\-0\ </c:formatCode>
                <c:ptCount val="12"/>
                <c:pt idx="0">
                  <c:v>409373</c:v>
                </c:pt>
                <c:pt idx="1">
                  <c:v>413304.29</c:v>
                </c:pt>
                <c:pt idx="2">
                  <c:v>423861</c:v>
                </c:pt>
                <c:pt idx="3">
                  <c:v>344091</c:v>
                </c:pt>
                <c:pt idx="4">
                  <c:v>357828</c:v>
                </c:pt>
                <c:pt idx="5">
                  <c:v>365139</c:v>
                </c:pt>
                <c:pt idx="6">
                  <c:v>360998</c:v>
                </c:pt>
                <c:pt idx="7">
                  <c:v>368429</c:v>
                </c:pt>
                <c:pt idx="8">
                  <c:v>393786</c:v>
                </c:pt>
                <c:pt idx="9">
                  <c:v>4367</c:v>
                </c:pt>
                <c:pt idx="10">
                  <c:v>9052</c:v>
                </c:pt>
                <c:pt idx="11">
                  <c:v>9068.74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E9-4464-9C6A-45ECA52F3151}"/>
            </c:ext>
          </c:extLst>
        </c:ser>
        <c:ser>
          <c:idx val="3"/>
          <c:order val="3"/>
          <c:tx>
            <c:strRef>
              <c:f>'Debtors WTC Pivot'!$E$3</c:f>
              <c:strCache>
                <c:ptCount val="1"/>
                <c:pt idx="0">
                  <c:v>Sum of 2023-24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'Debtors WTC Pivot'!$A$4:$A$16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WTC Pivot'!$E$4:$E$16</c:f>
              <c:numCache>
                <c:formatCode>0_ ;[Red]\-0\ </c:formatCode>
                <c:ptCount val="12"/>
                <c:pt idx="0">
                  <c:v>9598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E9-4464-9C6A-45ECA52F3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13928888"/>
        <c:axId val="413928560"/>
      </c:barChart>
      <c:catAx>
        <c:axId val="413928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928560"/>
        <c:crosses val="autoZero"/>
        <c:auto val="1"/>
        <c:lblAlgn val="ctr"/>
        <c:lblOffset val="100"/>
        <c:noMultiLvlLbl val="0"/>
      </c:catAx>
      <c:valAx>
        <c:axId val="41392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£ value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;[Red]\-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928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2225" cap="flat" cmpd="sng" algn="ctr">
      <a:solidFill>
        <a:schemeClr val="tx1">
          <a:alpha val="9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[FP249 WTC Management Accounts Dashboard April 2023 v3.xlsx]Debtors WPT Pivot !PivotTable13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000"/>
              <a:t>Ware Priory Trading Debtors Summary</a:t>
            </a:r>
          </a:p>
          <a:p>
            <a:pPr>
              <a:defRPr/>
            </a:pPr>
            <a:r>
              <a:rPr lang="en-GB" sz="2000"/>
              <a:t>current year</a:t>
            </a:r>
            <a:r>
              <a:rPr lang="en-GB" sz="2000" baseline="0"/>
              <a:t> and prior year</a:t>
            </a:r>
            <a:r>
              <a:rPr lang="en-GB" sz="2000"/>
              <a:t>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'Debtors WPT Pivot '!$B$3</c:f>
              <c:strCache>
                <c:ptCount val="1"/>
                <c:pt idx="0">
                  <c:v>Sum of 2020-21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'Debtors WPT Pivot '!$A$4:$A$16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WPT Pivot '!$B$4:$B$16</c:f>
              <c:numCache>
                <c:formatCode>0_ ;[Red]\-0\ </c:formatCode>
                <c:ptCount val="12"/>
                <c:pt idx="0">
                  <c:v>1000</c:v>
                </c:pt>
                <c:pt idx="1">
                  <c:v>1000</c:v>
                </c:pt>
                <c:pt idx="2">
                  <c:v>0</c:v>
                </c:pt>
                <c:pt idx="3">
                  <c:v>3080</c:v>
                </c:pt>
                <c:pt idx="4">
                  <c:v>5253</c:v>
                </c:pt>
                <c:pt idx="5">
                  <c:v>3123.73</c:v>
                </c:pt>
                <c:pt idx="6">
                  <c:v>6775</c:v>
                </c:pt>
                <c:pt idx="7">
                  <c:v>4335</c:v>
                </c:pt>
                <c:pt idx="8">
                  <c:v>4464</c:v>
                </c:pt>
                <c:pt idx="9">
                  <c:v>1857</c:v>
                </c:pt>
                <c:pt idx="10">
                  <c:v>3319</c:v>
                </c:pt>
                <c:pt idx="11">
                  <c:v>1824.83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8-4893-BA63-4FF9B6AEF76A}"/>
            </c:ext>
          </c:extLst>
        </c:ser>
        <c:ser>
          <c:idx val="1"/>
          <c:order val="1"/>
          <c:tx>
            <c:strRef>
              <c:f>'Debtors WPT Pivot '!$C$3</c:f>
              <c:strCache>
                <c:ptCount val="1"/>
                <c:pt idx="0">
                  <c:v>Sum of 2021-22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'Debtors WPT Pivot '!$A$4:$A$16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WPT Pivot '!$C$4:$C$16</c:f>
              <c:numCache>
                <c:formatCode>0_ ;[Red]\-0\ </c:formatCode>
                <c:ptCount val="12"/>
                <c:pt idx="0">
                  <c:v>5134</c:v>
                </c:pt>
                <c:pt idx="1">
                  <c:v>5783</c:v>
                </c:pt>
                <c:pt idx="2">
                  <c:v>22405</c:v>
                </c:pt>
                <c:pt idx="3">
                  <c:v>15732.5</c:v>
                </c:pt>
                <c:pt idx="4">
                  <c:v>6938</c:v>
                </c:pt>
                <c:pt idx="5">
                  <c:v>4335</c:v>
                </c:pt>
                <c:pt idx="6">
                  <c:v>990</c:v>
                </c:pt>
                <c:pt idx="7">
                  <c:v>4288</c:v>
                </c:pt>
                <c:pt idx="8">
                  <c:v>5916</c:v>
                </c:pt>
                <c:pt idx="9">
                  <c:v>3061</c:v>
                </c:pt>
                <c:pt idx="10">
                  <c:v>3954</c:v>
                </c:pt>
                <c:pt idx="11">
                  <c:v>4850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98-4893-BA63-4FF9B6AEF76A}"/>
            </c:ext>
          </c:extLst>
        </c:ser>
        <c:ser>
          <c:idx val="2"/>
          <c:order val="2"/>
          <c:tx>
            <c:strRef>
              <c:f>'Debtors WPT Pivot '!$D$3</c:f>
              <c:strCache>
                <c:ptCount val="1"/>
                <c:pt idx="0">
                  <c:v>Sum of 2022-23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'Debtors WPT Pivot '!$A$4:$A$16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WPT Pivot '!$D$4:$D$16</c:f>
              <c:numCache>
                <c:formatCode>0_ ;[Red]\-0\ </c:formatCode>
                <c:ptCount val="12"/>
                <c:pt idx="0">
                  <c:v>5134</c:v>
                </c:pt>
                <c:pt idx="1">
                  <c:v>5783</c:v>
                </c:pt>
                <c:pt idx="2">
                  <c:v>22405</c:v>
                </c:pt>
                <c:pt idx="3">
                  <c:v>15732.5</c:v>
                </c:pt>
                <c:pt idx="4">
                  <c:v>6938</c:v>
                </c:pt>
                <c:pt idx="5">
                  <c:v>4335</c:v>
                </c:pt>
                <c:pt idx="6">
                  <c:v>990</c:v>
                </c:pt>
                <c:pt idx="7">
                  <c:v>4288</c:v>
                </c:pt>
                <c:pt idx="8">
                  <c:v>5916</c:v>
                </c:pt>
                <c:pt idx="9">
                  <c:v>3061</c:v>
                </c:pt>
                <c:pt idx="10">
                  <c:v>3954</c:v>
                </c:pt>
                <c:pt idx="11">
                  <c:v>4850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70-4254-ACDF-638AE1A8CAEB}"/>
            </c:ext>
          </c:extLst>
        </c:ser>
        <c:ser>
          <c:idx val="3"/>
          <c:order val="3"/>
          <c:tx>
            <c:strRef>
              <c:f>'Debtors WPT Pivot '!$E$3</c:f>
              <c:strCache>
                <c:ptCount val="1"/>
                <c:pt idx="0">
                  <c:v>Sum of 2023-24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'Debtors WPT Pivot '!$A$4:$A$16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WPT Pivot '!$E$4:$E$16</c:f>
              <c:numCache>
                <c:formatCode>0_ ;[Red]\-0\ </c:formatCode>
                <c:ptCount val="12"/>
                <c:pt idx="0">
                  <c:v>16594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70-4254-ACDF-638AE1A8C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7033600"/>
        <c:axId val="797033928"/>
      </c:barChart>
      <c:catAx>
        <c:axId val="797033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Monthly outstanding amount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7033928"/>
        <c:crosses val="autoZero"/>
        <c:auto val="1"/>
        <c:lblAlgn val="ctr"/>
        <c:lblOffset val="100"/>
        <c:noMultiLvlLbl val="0"/>
      </c:catAx>
      <c:valAx>
        <c:axId val="797033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£ value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;[Red]\-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703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22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WTC Contingency Reserve </a:t>
            </a:r>
          </a:p>
          <a:p>
            <a:pPr>
              <a:defRPr/>
            </a:pPr>
            <a:r>
              <a:rPr lang="en-GB"/>
              <a:t>Target £400K</a:t>
            </a:r>
          </a:p>
          <a:p>
            <a:pPr>
              <a:defRPr/>
            </a:pP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3043-4CDF-A7C8-4A57EAF2F9DB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3043-4CDF-A7C8-4A57EAF2F9DB}"/>
              </c:ext>
            </c:extLst>
          </c:dPt>
          <c:dLbls>
            <c:delete val="1"/>
          </c:dLbls>
          <c:cat>
            <c:strRef>
              <c:f>Contingency!$C$2:$C$3</c:f>
              <c:strCache>
                <c:ptCount val="2"/>
                <c:pt idx="0">
                  <c:v>Deficit</c:v>
                </c:pt>
                <c:pt idx="1">
                  <c:v>Available balance</c:v>
                </c:pt>
              </c:strCache>
            </c:strRef>
          </c:cat>
          <c:val>
            <c:numRef>
              <c:f>Contingency!$E$2:$E$3</c:f>
              <c:numCache>
                <c:formatCode>0.00_ ;[Red]\-0.00\ </c:formatCode>
                <c:ptCount val="2"/>
                <c:pt idx="0">
                  <c:v>0</c:v>
                </c:pt>
                <c:pt idx="1">
                  <c:v>400000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43-4CDF-A7C8-4A57EAF2F9D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22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WTC Admin Reserves</a:t>
            </a:r>
          </a:p>
          <a:p>
            <a:pPr>
              <a:defRPr/>
            </a:pPr>
            <a:r>
              <a:rPr lang="en-GB"/>
              <a:t>Target £20K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22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Priory Charity Reserve</a:t>
            </a:r>
          </a:p>
          <a:p>
            <a:pPr>
              <a:defRPr/>
            </a:pPr>
            <a:r>
              <a:rPr lang="en-GB"/>
              <a:t>Target £200K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'Priory Charity'!$C$2:$C$3</c:f>
              <c:strCache>
                <c:ptCount val="2"/>
                <c:pt idx="0">
                  <c:v>Deficit</c:v>
                </c:pt>
                <c:pt idx="1">
                  <c:v>Available balance</c:v>
                </c:pt>
              </c:strCache>
            </c:strRef>
          </c:tx>
          <c:explosion val="19"/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5EA-45E2-A5BE-4C323024575D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5EA-45E2-A5BE-4C323024575D}"/>
              </c:ext>
            </c:extLst>
          </c:dPt>
          <c:cat>
            <c:strRef>
              <c:f>'Priory Charity'!$C$2:$C$3</c:f>
              <c:strCache>
                <c:ptCount val="2"/>
                <c:pt idx="0">
                  <c:v>Deficit</c:v>
                </c:pt>
                <c:pt idx="1">
                  <c:v>Available balance</c:v>
                </c:pt>
              </c:strCache>
            </c:strRef>
          </c:cat>
          <c:val>
            <c:numRef>
              <c:f>'Priory Charity'!$E$2:$E$3</c:f>
              <c:numCache>
                <c:formatCode>0.00_ ;[Red]\-0.00\ </c:formatCode>
                <c:ptCount val="2"/>
                <c:pt idx="0">
                  <c:v>200000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EA-45E2-A5BE-4C323024575D}"/>
            </c:ext>
          </c:extLst>
        </c:ser>
        <c:ser>
          <c:idx val="1"/>
          <c:order val="1"/>
          <c:tx>
            <c:strRef>
              <c:f>'Priory Charity'!$C$2:$C$3</c:f>
              <c:strCache>
                <c:ptCount val="2"/>
                <c:pt idx="0">
                  <c:v>Deficit</c:v>
                </c:pt>
                <c:pt idx="1">
                  <c:v>Available balance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F5EA-45E2-A5BE-4C323024575D}"/>
              </c:ext>
            </c:extLst>
          </c:dPt>
          <c:cat>
            <c:strRef>
              <c:f>'Priory Charity'!$C$2:$C$3</c:f>
              <c:strCache>
                <c:ptCount val="2"/>
                <c:pt idx="0">
                  <c:v>Deficit</c:v>
                </c:pt>
                <c:pt idx="1">
                  <c:v>Available balance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F5EA-45E2-A5BE-4C3230245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22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22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[FP249 WTC Management Accounts Dashboard April 2023 v3.xlsx]Debtors WPC Pivot !PivotTable1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000" baseline="0"/>
              <a:t>The Priory Charity Debtors Summary</a:t>
            </a:r>
          </a:p>
          <a:p>
            <a:pPr>
              <a:defRPr/>
            </a:pPr>
            <a:r>
              <a:rPr lang="en-GB" sz="2000" baseline="0"/>
              <a:t>current year and prior year  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31814928694005562"/>
          <c:y val="3.80253286251244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1122698347984274E-2"/>
          <c:y val="0.3843187822583693"/>
          <c:w val="0.85184177461155353"/>
          <c:h val="0.46668777620378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'Debtors WPC Pivot '!$B$3</c:f>
              <c:strCache>
                <c:ptCount val="1"/>
                <c:pt idx="0">
                  <c:v>Sum of 2020-21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'Debtors WPC Pivot '!$A$4:$A$16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WPC Pivot '!$B$4:$B$16</c:f>
              <c:numCache>
                <c:formatCode>General</c:formatCode>
                <c:ptCount val="12"/>
                <c:pt idx="0">
                  <c:v>85734</c:v>
                </c:pt>
                <c:pt idx="1">
                  <c:v>85734</c:v>
                </c:pt>
                <c:pt idx="2">
                  <c:v>85734</c:v>
                </c:pt>
                <c:pt idx="3">
                  <c:v>85734</c:v>
                </c:pt>
                <c:pt idx="4">
                  <c:v>85734</c:v>
                </c:pt>
                <c:pt idx="5">
                  <c:v>85734</c:v>
                </c:pt>
                <c:pt idx="6">
                  <c:v>85734</c:v>
                </c:pt>
                <c:pt idx="7">
                  <c:v>85734</c:v>
                </c:pt>
                <c:pt idx="8">
                  <c:v>85734</c:v>
                </c:pt>
                <c:pt idx="9">
                  <c:v>85734</c:v>
                </c:pt>
                <c:pt idx="10">
                  <c:v>85734</c:v>
                </c:pt>
                <c:pt idx="11">
                  <c:v>85734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4B-494A-BCDB-59B305590886}"/>
            </c:ext>
          </c:extLst>
        </c:ser>
        <c:ser>
          <c:idx val="1"/>
          <c:order val="1"/>
          <c:tx>
            <c:strRef>
              <c:f>'Debtors WPC Pivot '!$C$3</c:f>
              <c:strCache>
                <c:ptCount val="1"/>
                <c:pt idx="0">
                  <c:v>Sum of 2021-22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'Debtors WPC Pivot '!$A$4:$A$16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WPC Pivot '!$C$4:$C$16</c:f>
              <c:numCache>
                <c:formatCode>General</c:formatCode>
                <c:ptCount val="12"/>
                <c:pt idx="0">
                  <c:v>85734</c:v>
                </c:pt>
                <c:pt idx="1">
                  <c:v>85734</c:v>
                </c:pt>
                <c:pt idx="2">
                  <c:v>85734</c:v>
                </c:pt>
                <c:pt idx="3">
                  <c:v>85734</c:v>
                </c:pt>
                <c:pt idx="4">
                  <c:v>85734</c:v>
                </c:pt>
                <c:pt idx="5">
                  <c:v>85734</c:v>
                </c:pt>
                <c:pt idx="6">
                  <c:v>85734</c:v>
                </c:pt>
                <c:pt idx="7">
                  <c:v>85734</c:v>
                </c:pt>
                <c:pt idx="8">
                  <c:v>85734</c:v>
                </c:pt>
                <c:pt idx="9">
                  <c:v>85734</c:v>
                </c:pt>
                <c:pt idx="10">
                  <c:v>60734</c:v>
                </c:pt>
                <c:pt idx="11">
                  <c:v>60734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79-4874-BB2E-4F4B5D0DBEAA}"/>
            </c:ext>
          </c:extLst>
        </c:ser>
        <c:ser>
          <c:idx val="2"/>
          <c:order val="2"/>
          <c:tx>
            <c:strRef>
              <c:f>'Debtors WPC Pivot '!$D$3</c:f>
              <c:strCache>
                <c:ptCount val="1"/>
                <c:pt idx="0">
                  <c:v>Sum of 2022-23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'Debtors WPC Pivot '!$A$4:$A$16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WPC Pivot '!$D$4:$D$16</c:f>
              <c:numCache>
                <c:formatCode>General</c:formatCode>
                <c:ptCount val="12"/>
                <c:pt idx="0">
                  <c:v>60734</c:v>
                </c:pt>
                <c:pt idx="1">
                  <c:v>60734</c:v>
                </c:pt>
                <c:pt idx="2">
                  <c:v>60734</c:v>
                </c:pt>
                <c:pt idx="3">
                  <c:v>734</c:v>
                </c:pt>
                <c:pt idx="4">
                  <c:v>734</c:v>
                </c:pt>
                <c:pt idx="5">
                  <c:v>734</c:v>
                </c:pt>
                <c:pt idx="6">
                  <c:v>734</c:v>
                </c:pt>
                <c:pt idx="7">
                  <c:v>734</c:v>
                </c:pt>
                <c:pt idx="8">
                  <c:v>734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F0-4052-8D57-62A5940E51CA}"/>
            </c:ext>
          </c:extLst>
        </c:ser>
        <c:ser>
          <c:idx val="3"/>
          <c:order val="3"/>
          <c:tx>
            <c:strRef>
              <c:f>'Debtors WPC Pivot '!$E$3</c:f>
              <c:strCache>
                <c:ptCount val="1"/>
                <c:pt idx="0">
                  <c:v>Sum of 2023-24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'Debtors WPC Pivot '!$A$4:$A$16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WPC Pivot '!$E$4:$E$16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F0-4052-8D57-62A5940E5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2659800"/>
        <c:axId val="766142032"/>
      </c:barChart>
      <c:catAx>
        <c:axId val="93265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142032"/>
        <c:crosses val="autoZero"/>
        <c:auto val="1"/>
        <c:lblAlgn val="ctr"/>
        <c:lblOffset val="100"/>
        <c:noMultiLvlLbl val="0"/>
      </c:catAx>
      <c:valAx>
        <c:axId val="76614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659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22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WTC Distribution of Investment Funds </a:t>
            </a:r>
            <a:endParaRPr lang="en-GB">
              <a:effectLst/>
            </a:endParaRPr>
          </a:p>
          <a:p>
            <a:pPr>
              <a:defRPr/>
            </a:pPr>
            <a:r>
              <a:rPr lang="en-GB" sz="1800" b="0" i="0" baseline="0">
                <a:effectLst/>
              </a:rPr>
              <a:t>by notice period</a:t>
            </a:r>
            <a:endParaRPr lang="en-GB">
              <a:effectLst/>
            </a:endParaRPr>
          </a:p>
          <a:p>
            <a:pPr>
              <a:defRPr/>
            </a:pP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Investments!$D$4</c:f>
              <c:strCache>
                <c:ptCount val="1"/>
                <c:pt idx="0">
                  <c:v>Instant</c:v>
                </c:pt>
              </c:strCache>
              <c:extLst xmlns:c15="http://schemas.microsoft.com/office/drawing/2012/chart"/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Investments!$D$5:$D$15</c15:sqref>
                  </c15:fullRef>
                </c:ext>
              </c:extLst>
              <c:f>Investments!$D$15</c:f>
              <c:numCache>
                <c:formatCode>0</c:formatCode>
                <c:ptCount val="1"/>
                <c:pt idx="0" formatCode="General">
                  <c:v>677146.89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28-43E1-AF84-A52B9F01849D}"/>
            </c:ext>
          </c:extLst>
        </c:ser>
        <c:ser>
          <c:idx val="1"/>
          <c:order val="1"/>
          <c:tx>
            <c:strRef>
              <c:f>Investments!$E$4</c:f>
              <c:strCache>
                <c:ptCount val="1"/>
                <c:pt idx="0">
                  <c:v>30 days 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Investments!$E$5:$E$15</c15:sqref>
                  </c15:fullRef>
                </c:ext>
              </c:extLst>
              <c:f>Investments!$E$15</c:f>
              <c:numCache>
                <c:formatCode>General</c:formatCode>
                <c:ptCount val="1"/>
                <c:pt idx="0">
                  <c:v>103097.26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28-43E1-AF84-A52B9F01849D}"/>
            </c:ext>
          </c:extLst>
        </c:ser>
        <c:ser>
          <c:idx val="2"/>
          <c:order val="2"/>
          <c:tx>
            <c:strRef>
              <c:f>Investments!$F$4</c:f>
              <c:strCache>
                <c:ptCount val="1"/>
                <c:pt idx="0">
                  <c:v>90 days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Investments!$F$5:$F$15</c15:sqref>
                  </c15:fullRef>
                </c:ext>
              </c:extLst>
              <c:f>Investments!$F$15</c:f>
              <c:numCache>
                <c:formatCode>General</c:formatCode>
                <c:ptCount val="1"/>
                <c:pt idx="0">
                  <c:v>201224.9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28-43E1-AF84-A52B9F01849D}"/>
            </c:ext>
          </c:extLst>
        </c:ser>
        <c:ser>
          <c:idx val="3"/>
          <c:order val="3"/>
          <c:tx>
            <c:strRef>
              <c:f>Investments!$G$4</c:f>
              <c:strCache>
                <c:ptCount val="1"/>
                <c:pt idx="0">
                  <c:v>180 days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Investments!$G$5:$G$15</c15:sqref>
                  </c15:fullRef>
                </c:ext>
              </c:extLst>
              <c:f>Investments!$G$15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C928-43E1-AF84-A52B9F01849D}"/>
            </c:ext>
          </c:extLst>
        </c:ser>
        <c:ser>
          <c:idx val="4"/>
          <c:order val="4"/>
          <c:tx>
            <c:strRef>
              <c:f>Investments!$H$4</c:f>
              <c:strCache>
                <c:ptCount val="1"/>
                <c:pt idx="0">
                  <c:v>365 days</c:v>
                </c:pt>
              </c:strCache>
              <c:extLst xmlns:c15="http://schemas.microsoft.com/office/drawing/2012/chart"/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Investments!$H$5:$H$15</c15:sqref>
                  </c15:fullRef>
                </c:ext>
              </c:extLst>
              <c:f>Investments!$H$15</c:f>
              <c:numCache>
                <c:formatCode>General</c:formatCode>
                <c:ptCount val="1"/>
                <c:pt idx="0">
                  <c:v>151076.74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C928-43E1-AF84-A52B9F01849D}"/>
            </c:ext>
          </c:extLst>
        </c:ser>
        <c:ser>
          <c:idx val="5"/>
          <c:order val="5"/>
          <c:tx>
            <c:strRef>
              <c:f>Investments!$I$4</c:f>
              <c:strCache>
                <c:ptCount val="1"/>
                <c:pt idx="0">
                  <c:v>&gt;12mths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Investments!$I$5:$I$15</c15:sqref>
                  </c15:fullRef>
                </c:ext>
              </c:extLst>
              <c:f>Investments!$I$15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C928-43E1-AF84-A52B9F0184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84050255"/>
        <c:axId val="284043599"/>
        <c:extLst/>
      </c:barChart>
      <c:catAx>
        <c:axId val="28405025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84043599"/>
        <c:crosses val="autoZero"/>
        <c:auto val="1"/>
        <c:lblAlgn val="ctr"/>
        <c:lblOffset val="100"/>
        <c:noMultiLvlLbl val="0"/>
      </c:catAx>
      <c:valAx>
        <c:axId val="284043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050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WTC Distribtion of Investment funds </a:t>
            </a:r>
            <a:endParaRPr lang="en-GB">
              <a:effectLst/>
            </a:endParaRPr>
          </a:p>
          <a:p>
            <a:pPr>
              <a:defRPr/>
            </a:pPr>
            <a:r>
              <a:rPr lang="en-GB" sz="1800" b="0" i="0" baseline="0">
                <a:effectLst/>
              </a:rPr>
              <a:t>by bank and interest rates</a:t>
            </a:r>
            <a:endParaRPr lang="en-GB">
              <a:effectLst/>
            </a:endParaRPr>
          </a:p>
          <a:p>
            <a:pPr>
              <a:defRPr/>
            </a:pP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8"/>
          <c:order val="8"/>
          <c:tx>
            <c:strRef>
              <c:f>Investments!$J$4</c:f>
              <c:strCache>
                <c:ptCount val="1"/>
                <c:pt idx="0">
                  <c:v>Total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ED7-4280-8564-B7AAA69419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ED7-4280-8564-B7AAA69419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ED7-4280-8564-B7AAA69419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ED7-4280-8564-B7AAA69419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ED7-4280-8564-B7AAA694195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ED7-4280-8564-B7AAA694195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ED7-4280-8564-B7AAA694195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ED7-4280-8564-B7AAA694195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ED7-4280-8564-B7AAA69419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Investments!$B$5:$C$14</c15:sqref>
                  </c15:fullRef>
                </c:ext>
              </c:extLst>
              <c:f>Investments!$B$5:$C$13</c:f>
              <c:multiLvlStrCache>
                <c:ptCount val="8"/>
                <c:lvl>
                  <c:pt idx="0">
                    <c:v>0.00%</c:v>
                  </c:pt>
                  <c:pt idx="1">
                    <c:v>0.01%</c:v>
                  </c:pt>
                  <c:pt idx="2">
                    <c:v>0.10%</c:v>
                  </c:pt>
                  <c:pt idx="3">
                    <c:v>3.11%</c:v>
                  </c:pt>
                  <c:pt idx="4">
                    <c:v>4.06%</c:v>
                  </c:pt>
                  <c:pt idx="5">
                    <c:v>3.51%</c:v>
                  </c:pt>
                  <c:pt idx="6">
                    <c:v>3.75%</c:v>
                  </c:pt>
                  <c:pt idx="7">
                    <c:v>4.20%</c:v>
                  </c:pt>
                </c:lvl>
                <c:lvl>
                  <c:pt idx="0">
                    <c:v>Nat West current account</c:v>
                  </c:pt>
                  <c:pt idx="1">
                    <c:v>Nat West reserve account</c:v>
                  </c:pt>
                  <c:pt idx="2">
                    <c:v>CCLA Community Account</c:v>
                  </c:pt>
                  <c:pt idx="3">
                    <c:v>Sainsburys</c:v>
                  </c:pt>
                  <c:pt idx="4">
                    <c:v>Emirates NBD</c:v>
                  </c:pt>
                  <c:pt idx="5">
                    <c:v>Sainsbury</c:v>
                  </c:pt>
                  <c:pt idx="6">
                    <c:v>Redwood Bank</c:v>
                  </c:pt>
                  <c:pt idx="7">
                    <c:v>Aldermore Bank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Investments!$J$5:$J$14</c15:sqref>
                  </c15:fullRef>
                </c:ext>
              </c:extLst>
              <c:f>Investments!$J$5:$J$13</c:f>
              <c:numCache>
                <c:formatCode>0</c:formatCode>
                <c:ptCount val="9"/>
                <c:pt idx="0">
                  <c:v>192699.2</c:v>
                </c:pt>
                <c:pt idx="1">
                  <c:v>92492.68</c:v>
                </c:pt>
                <c:pt idx="2">
                  <c:v>391955.01</c:v>
                </c:pt>
                <c:pt idx="3">
                  <c:v>103097.26</c:v>
                </c:pt>
                <c:pt idx="4">
                  <c:v>101224.9</c:v>
                </c:pt>
                <c:pt idx="5">
                  <c:v>100000</c:v>
                </c:pt>
                <c:pt idx="6">
                  <c:v>51076.74</c:v>
                </c:pt>
                <c:pt idx="7">
                  <c:v>100000</c:v>
                </c:pt>
                <c:pt idx="8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8E-A3F3-4D3D-83D3-06EF2E90EA2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Investments!$B$4</c15:sqref>
                        </c15:formulaRef>
                      </c:ext>
                    </c:extLst>
                    <c:strCache>
                      <c:ptCount val="1"/>
                      <c:pt idx="0">
                        <c:v>Bank 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B-A3F3-4D3D-83D3-06EF2E90EA2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D-A3F3-4D3D-83D3-06EF2E90EA2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F-A3F3-4D3D-83D3-06EF2E90EA2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1-A3F3-4D3D-83D3-06EF2E90EA2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3-A3F3-4D3D-83D3-06EF2E90EA2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5-A3F3-4D3D-83D3-06EF2E90EA2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7-A3F3-4D3D-83D3-06EF2E90EA2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E802-44AD-9252-726797C64AD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E802-44AD-9252-726797C64AD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Investments!$B$5:$C$14</c15:sqref>
                        </c15:fullRef>
                        <c15:formulaRef>
                          <c15:sqref>Investments!$B$5:$C$13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3.11%</c:v>
                        </c:pt>
                        <c:pt idx="4">
                          <c:v>4.06%</c:v>
                        </c:pt>
                        <c:pt idx="5">
                          <c:v>3.51%</c:v>
                        </c:pt>
                        <c:pt idx="6">
                          <c:v>3.75%</c:v>
                        </c:pt>
                        <c:pt idx="7">
                          <c:v>4.20%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Sainsburys</c:v>
                        </c:pt>
                        <c:pt idx="4">
                          <c:v>Emirates NBD</c:v>
                        </c:pt>
                        <c:pt idx="5">
                          <c:v>Sainsbury</c:v>
                        </c:pt>
                        <c:pt idx="6">
                          <c:v>Redwood Bank</c:v>
                        </c:pt>
                        <c:pt idx="7">
                          <c:v>Aldermore Bank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Investments!$B$5:$B$14</c15:sqref>
                        </c15:fullRef>
                        <c15:formulaRef>
                          <c15:sqref>Investments!$B$5:$B$13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0-0CB2-445C-9B6C-B109BE511DA6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Investments!$C$4</c15:sqref>
                        </c15:formulaRef>
                      </c:ext>
                    </c:extLst>
                    <c:strCache>
                      <c:ptCount val="1"/>
                      <c:pt idx="0">
                        <c:v>Interest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A3F3-4D3D-83D3-06EF2E90EA2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A3F3-4D3D-83D3-06EF2E90EA2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A3F3-4D3D-83D3-06EF2E90EA2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A3F3-4D3D-83D3-06EF2E90EA2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A3F3-4D3D-83D3-06EF2E90EA2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A3F3-4D3D-83D3-06EF2E90EA2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A3F3-4D3D-83D3-06EF2E90EA2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E802-44AD-9252-726797C64AD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E802-44AD-9252-726797C64AD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Investments!$B$5:$C$14</c15:sqref>
                        </c15:fullRef>
                        <c15:formulaRef>
                          <c15:sqref>Investments!$B$5:$C$13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3.11%</c:v>
                        </c:pt>
                        <c:pt idx="4">
                          <c:v>4.06%</c:v>
                        </c:pt>
                        <c:pt idx="5">
                          <c:v>3.51%</c:v>
                        </c:pt>
                        <c:pt idx="6">
                          <c:v>3.75%</c:v>
                        </c:pt>
                        <c:pt idx="7">
                          <c:v>4.20%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Sainsburys</c:v>
                        </c:pt>
                        <c:pt idx="4">
                          <c:v>Emirates NBD</c:v>
                        </c:pt>
                        <c:pt idx="5">
                          <c:v>Sainsbury</c:v>
                        </c:pt>
                        <c:pt idx="6">
                          <c:v>Redwood Bank</c:v>
                        </c:pt>
                        <c:pt idx="7">
                          <c:v>Aldermore Bank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Investments!$C$5:$C$14</c15:sqref>
                        </c15:fullRef>
                        <c15:formulaRef>
                          <c15:sqref>Investments!$C$5:$C$13</c15:sqref>
                        </c15:formulaRef>
                      </c:ext>
                    </c:extLst>
                    <c:numCache>
                      <c:formatCode>0.00%</c:formatCode>
                      <c:ptCount val="9"/>
                      <c:pt idx="0">
                        <c:v>0</c:v>
                      </c:pt>
                      <c:pt idx="1">
                        <c:v>1E-4</c:v>
                      </c:pt>
                      <c:pt idx="2">
                        <c:v>1E-3</c:v>
                      </c:pt>
                      <c:pt idx="3">
                        <c:v>3.1099999999999999E-2</c:v>
                      </c:pt>
                      <c:pt idx="4">
                        <c:v>4.0599999999999997E-2</c:v>
                      </c:pt>
                      <c:pt idx="5">
                        <c:v>3.5099999999999999E-2</c:v>
                      </c:pt>
                      <c:pt idx="6">
                        <c:v>3.7499999999999999E-2</c:v>
                      </c:pt>
                      <c:pt idx="7">
                        <c:v>4.2000000000000003E-2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1-0CB2-445C-9B6C-B109BE511DA6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Investments!$D$4</c15:sqref>
                        </c15:formulaRef>
                      </c:ext>
                    </c:extLst>
                    <c:strCache>
                      <c:ptCount val="1"/>
                      <c:pt idx="0">
                        <c:v>Instant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A3F3-4D3D-83D3-06EF2E90EA2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A3F3-4D3D-83D3-06EF2E90EA2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A3F3-4D3D-83D3-06EF2E90EA2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A3F3-4D3D-83D3-06EF2E90EA2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A3F3-4D3D-83D3-06EF2E90EA2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A3F3-4D3D-83D3-06EF2E90EA2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A3F3-4D3D-83D3-06EF2E90EA2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E802-44AD-9252-726797C64AD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E802-44AD-9252-726797C64AD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Investments!$B$5:$C$14</c15:sqref>
                        </c15:fullRef>
                        <c15:formulaRef>
                          <c15:sqref>Investments!$B$5:$C$13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3.11%</c:v>
                        </c:pt>
                        <c:pt idx="4">
                          <c:v>4.06%</c:v>
                        </c:pt>
                        <c:pt idx="5">
                          <c:v>3.51%</c:v>
                        </c:pt>
                        <c:pt idx="6">
                          <c:v>3.75%</c:v>
                        </c:pt>
                        <c:pt idx="7">
                          <c:v>4.20%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Sainsburys</c:v>
                        </c:pt>
                        <c:pt idx="4">
                          <c:v>Emirates NBD</c:v>
                        </c:pt>
                        <c:pt idx="5">
                          <c:v>Sainsbury</c:v>
                        </c:pt>
                        <c:pt idx="6">
                          <c:v>Redwood Bank</c:v>
                        </c:pt>
                        <c:pt idx="7">
                          <c:v>Aldermore Bank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Investments!$D$5:$D$14</c15:sqref>
                        </c15:fullRef>
                        <c15:formulaRef>
                          <c15:sqref>Investments!$D$5:$D$13</c15:sqref>
                        </c15:formulaRef>
                      </c:ext>
                    </c:extLst>
                    <c:numCache>
                      <c:formatCode>0</c:formatCode>
                      <c:ptCount val="9"/>
                      <c:pt idx="0">
                        <c:v>192699.2</c:v>
                      </c:pt>
                      <c:pt idx="1">
                        <c:v>92492.68</c:v>
                      </c:pt>
                      <c:pt idx="2">
                        <c:v>391955.01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2-0CB2-445C-9B6C-B109BE511DA6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Investments!$E$4</c15:sqref>
                        </c15:formulaRef>
                      </c:ext>
                    </c:extLst>
                    <c:strCache>
                      <c:ptCount val="1"/>
                      <c:pt idx="0">
                        <c:v>30 days 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A3F3-4D3D-83D3-06EF2E90EA2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7-A3F3-4D3D-83D3-06EF2E90EA2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9-A3F3-4D3D-83D3-06EF2E90EA2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B-A3F3-4D3D-83D3-06EF2E90EA2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D-A3F3-4D3D-83D3-06EF2E90EA2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F-A3F3-4D3D-83D3-06EF2E90EA2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1-A3F3-4D3D-83D3-06EF2E90EA2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E802-44AD-9252-726797C64AD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E802-44AD-9252-726797C64AD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Investments!$B$5:$C$14</c15:sqref>
                        </c15:fullRef>
                        <c15:formulaRef>
                          <c15:sqref>Investments!$B$5:$C$13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3.11%</c:v>
                        </c:pt>
                        <c:pt idx="4">
                          <c:v>4.06%</c:v>
                        </c:pt>
                        <c:pt idx="5">
                          <c:v>3.51%</c:v>
                        </c:pt>
                        <c:pt idx="6">
                          <c:v>3.75%</c:v>
                        </c:pt>
                        <c:pt idx="7">
                          <c:v>4.20%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Sainsburys</c:v>
                        </c:pt>
                        <c:pt idx="4">
                          <c:v>Emirates NBD</c:v>
                        </c:pt>
                        <c:pt idx="5">
                          <c:v>Sainsbury</c:v>
                        </c:pt>
                        <c:pt idx="6">
                          <c:v>Redwood Bank</c:v>
                        </c:pt>
                        <c:pt idx="7">
                          <c:v>Aldermore Bank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Investments!$E$5:$E$14</c15:sqref>
                        </c15:fullRef>
                        <c15:formulaRef>
                          <c15:sqref>Investments!$E$5:$E$13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3">
                        <c:v>103097.26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3-0CB2-445C-9B6C-B109BE511DA6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Investments!$F$4</c15:sqref>
                        </c15:formulaRef>
                      </c:ext>
                    </c:extLst>
                    <c:strCache>
                      <c:ptCount val="1"/>
                      <c:pt idx="0">
                        <c:v>90 days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3-A3F3-4D3D-83D3-06EF2E90EA2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5-A3F3-4D3D-83D3-06EF2E90EA2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7-A3F3-4D3D-83D3-06EF2E90EA2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9-A3F3-4D3D-83D3-06EF2E90EA2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B-A3F3-4D3D-83D3-06EF2E90EA2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D-A3F3-4D3D-83D3-06EF2E90EA2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F-A3F3-4D3D-83D3-06EF2E90EA2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F-E802-44AD-9252-726797C64AD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1-E802-44AD-9252-726797C64AD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Investments!$B$5:$C$14</c15:sqref>
                        </c15:fullRef>
                        <c15:formulaRef>
                          <c15:sqref>Investments!$B$5:$C$13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3.11%</c:v>
                        </c:pt>
                        <c:pt idx="4">
                          <c:v>4.06%</c:v>
                        </c:pt>
                        <c:pt idx="5">
                          <c:v>3.51%</c:v>
                        </c:pt>
                        <c:pt idx="6">
                          <c:v>3.75%</c:v>
                        </c:pt>
                        <c:pt idx="7">
                          <c:v>4.20%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Sainsburys</c:v>
                        </c:pt>
                        <c:pt idx="4">
                          <c:v>Emirates NBD</c:v>
                        </c:pt>
                        <c:pt idx="5">
                          <c:v>Sainsbury</c:v>
                        </c:pt>
                        <c:pt idx="6">
                          <c:v>Redwood Bank</c:v>
                        </c:pt>
                        <c:pt idx="7">
                          <c:v>Aldermore Bank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Investments!$F$5:$F$14</c15:sqref>
                        </c15:fullRef>
                        <c15:formulaRef>
                          <c15:sqref>Investments!$F$5:$F$13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4">
                        <c:v>101224.9</c:v>
                      </c:pt>
                      <c:pt idx="5">
                        <c:v>100000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4-0CB2-445C-9B6C-B109BE511DA6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Investments!$G$4</c15:sqref>
                        </c15:formulaRef>
                      </c:ext>
                    </c:extLst>
                    <c:strCache>
                      <c:ptCount val="1"/>
                      <c:pt idx="0">
                        <c:v>180 days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1-A3F3-4D3D-83D3-06EF2E90EA2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3-A3F3-4D3D-83D3-06EF2E90EA2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5-A3F3-4D3D-83D3-06EF2E90EA2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7-A3F3-4D3D-83D3-06EF2E90EA2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9-A3F3-4D3D-83D3-06EF2E90EA2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B-A3F3-4D3D-83D3-06EF2E90EA2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A3F3-4D3D-83D3-06EF2E90EA2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3-E802-44AD-9252-726797C64AD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5-E802-44AD-9252-726797C64AD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Investments!$B$5:$C$14</c15:sqref>
                        </c15:fullRef>
                        <c15:formulaRef>
                          <c15:sqref>Investments!$B$5:$C$13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3.11%</c:v>
                        </c:pt>
                        <c:pt idx="4">
                          <c:v>4.06%</c:v>
                        </c:pt>
                        <c:pt idx="5">
                          <c:v>3.51%</c:v>
                        </c:pt>
                        <c:pt idx="6">
                          <c:v>3.75%</c:v>
                        </c:pt>
                        <c:pt idx="7">
                          <c:v>4.20%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Sainsburys</c:v>
                        </c:pt>
                        <c:pt idx="4">
                          <c:v>Emirates NBD</c:v>
                        </c:pt>
                        <c:pt idx="5">
                          <c:v>Sainsbury</c:v>
                        </c:pt>
                        <c:pt idx="6">
                          <c:v>Redwood Bank</c:v>
                        </c:pt>
                        <c:pt idx="7">
                          <c:v>Aldermore Bank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Investments!$G$5:$G$14</c15:sqref>
                        </c15:fullRef>
                        <c15:formulaRef>
                          <c15:sqref>Investments!$G$5:$G$13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5-0CB2-445C-9B6C-B109BE511DA6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Investments!$H$4</c15:sqref>
                        </c15:formulaRef>
                      </c:ext>
                    </c:extLst>
                    <c:strCache>
                      <c:ptCount val="1"/>
                      <c:pt idx="0">
                        <c:v>365 days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A3F3-4D3D-83D3-06EF2E90EA2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1-A3F3-4D3D-83D3-06EF2E90EA2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A3F3-4D3D-83D3-06EF2E90EA2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5-A3F3-4D3D-83D3-06EF2E90EA2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A3F3-4D3D-83D3-06EF2E90EA2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9-A3F3-4D3D-83D3-06EF2E90EA2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A3F3-4D3D-83D3-06EF2E90EA2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E802-44AD-9252-726797C64AD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9-E802-44AD-9252-726797C64AD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Investments!$B$5:$C$14</c15:sqref>
                        </c15:fullRef>
                        <c15:formulaRef>
                          <c15:sqref>Investments!$B$5:$C$13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3.11%</c:v>
                        </c:pt>
                        <c:pt idx="4">
                          <c:v>4.06%</c:v>
                        </c:pt>
                        <c:pt idx="5">
                          <c:v>3.51%</c:v>
                        </c:pt>
                        <c:pt idx="6">
                          <c:v>3.75%</c:v>
                        </c:pt>
                        <c:pt idx="7">
                          <c:v>4.20%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Sainsburys</c:v>
                        </c:pt>
                        <c:pt idx="4">
                          <c:v>Emirates NBD</c:v>
                        </c:pt>
                        <c:pt idx="5">
                          <c:v>Sainsbury</c:v>
                        </c:pt>
                        <c:pt idx="6">
                          <c:v>Redwood Bank</c:v>
                        </c:pt>
                        <c:pt idx="7">
                          <c:v>Aldermore Bank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Investments!$H$5:$H$14</c15:sqref>
                        </c15:fullRef>
                        <c15:formulaRef>
                          <c15:sqref>Investments!$H$5:$H$13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6">
                        <c:v>51076.74</c:v>
                      </c:pt>
                      <c:pt idx="7">
                        <c:v>100000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6-0CB2-445C-9B6C-B109BE511DA6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Investments!$I$4</c15:sqref>
                        </c15:formulaRef>
                      </c:ext>
                    </c:extLst>
                    <c:strCache>
                      <c:ptCount val="1"/>
                      <c:pt idx="0">
                        <c:v>&gt;12mths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AED7-4280-8564-B7AAA694195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AED7-4280-8564-B7AAA694195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5-AED7-4280-8564-B7AAA694195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7-AED7-4280-8564-B7AAA694195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9-AED7-4280-8564-B7AAA694195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B-AED7-4280-8564-B7AAA694195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D-AED7-4280-8564-B7AAA694195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F-AED7-4280-8564-B7AAA694195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1-AED7-4280-8564-B7AAA694195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Investments!$B$5:$C$14</c15:sqref>
                        </c15:fullRef>
                        <c15:formulaRef>
                          <c15:sqref>Investments!$B$5:$C$13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3.11%</c:v>
                        </c:pt>
                        <c:pt idx="4">
                          <c:v>4.06%</c:v>
                        </c:pt>
                        <c:pt idx="5">
                          <c:v>3.51%</c:v>
                        </c:pt>
                        <c:pt idx="6">
                          <c:v>3.75%</c:v>
                        </c:pt>
                        <c:pt idx="7">
                          <c:v>4.20%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Sainsburys</c:v>
                        </c:pt>
                        <c:pt idx="4">
                          <c:v>Emirates NBD</c:v>
                        </c:pt>
                        <c:pt idx="5">
                          <c:v>Sainsbury</c:v>
                        </c:pt>
                        <c:pt idx="6">
                          <c:v>Redwood Bank</c:v>
                        </c:pt>
                        <c:pt idx="7">
                          <c:v>Aldermore Bank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Investments!$I$5:$I$14</c15:sqref>
                        </c15:fullRef>
                        <c15:formulaRef>
                          <c15:sqref>Investments!$I$5:$I$13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8D-A3F3-4D3D-83D3-06EF2E90EA2F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Ware</a:t>
            </a:r>
            <a:r>
              <a:rPr lang="en-GB" baseline="0"/>
              <a:t> Town Council Debtors (current and previous year) </a:t>
            </a:r>
            <a:endParaRPr lang="en-GB"/>
          </a:p>
        </c:rich>
      </c:tx>
      <c:layout>
        <c:manualLayout>
          <c:xMode val="edge"/>
          <c:yMode val="edge"/>
          <c:x val="0.46782633420822395"/>
          <c:y val="9.7222222222222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'Debtors Summary'!$B$6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'Debtors Summary'!$B$7:$B$27</c:f>
              <c:numCache>
                <c:formatCode>0</c:formatCode>
                <c:ptCount val="12"/>
                <c:pt idx="0">
                  <c:v>420130</c:v>
                </c:pt>
                <c:pt idx="1">
                  <c:v>423427.69</c:v>
                </c:pt>
                <c:pt idx="2">
                  <c:v>421130</c:v>
                </c:pt>
                <c:pt idx="3">
                  <c:v>428703</c:v>
                </c:pt>
                <c:pt idx="4">
                  <c:v>433626</c:v>
                </c:pt>
                <c:pt idx="5">
                  <c:v>436004</c:v>
                </c:pt>
                <c:pt idx="6">
                  <c:v>437442</c:v>
                </c:pt>
                <c:pt idx="7">
                  <c:v>434004</c:v>
                </c:pt>
                <c:pt idx="8">
                  <c:v>446604</c:v>
                </c:pt>
                <c:pt idx="9">
                  <c:v>420028</c:v>
                </c:pt>
                <c:pt idx="10">
                  <c:v>422620</c:v>
                </c:pt>
                <c:pt idx="11">
                  <c:v>438650.1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D1-4876-9632-F83AE5C84DF9}"/>
            </c:ext>
          </c:extLst>
        </c:ser>
        <c:ser>
          <c:idx val="1"/>
          <c:order val="1"/>
          <c:tx>
            <c:strRef>
              <c:f>'Debtors Summary'!$C$6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'Debtors Summary'!$C$7:$C$27</c:f>
              <c:numCache>
                <c:formatCode>0</c:formatCode>
                <c:ptCount val="12"/>
                <c:pt idx="0">
                  <c:v>409373</c:v>
                </c:pt>
                <c:pt idx="1">
                  <c:v>413304.29</c:v>
                </c:pt>
                <c:pt idx="2">
                  <c:v>423861</c:v>
                </c:pt>
                <c:pt idx="3" formatCode="General">
                  <c:v>344091</c:v>
                </c:pt>
                <c:pt idx="4" formatCode="General">
                  <c:v>357828</c:v>
                </c:pt>
                <c:pt idx="5" formatCode="General">
                  <c:v>365139</c:v>
                </c:pt>
                <c:pt idx="6" formatCode="General">
                  <c:v>360998</c:v>
                </c:pt>
                <c:pt idx="7" formatCode="General">
                  <c:v>368429</c:v>
                </c:pt>
                <c:pt idx="8" formatCode="General">
                  <c:v>393786</c:v>
                </c:pt>
                <c:pt idx="9" formatCode="General">
                  <c:v>4367</c:v>
                </c:pt>
                <c:pt idx="10" formatCode="General">
                  <c:v>9052</c:v>
                </c:pt>
                <c:pt idx="11" formatCode="General">
                  <c:v>9068.74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D1-4876-9632-F83AE5C84DF9}"/>
            </c:ext>
          </c:extLst>
        </c:ser>
        <c:ser>
          <c:idx val="2"/>
          <c:order val="2"/>
          <c:tx>
            <c:strRef>
              <c:f>'Debtors Summary'!$D$6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'Debtors Summary'!$D$7:$D$27</c:f>
              <c:numCache>
                <c:formatCode>0</c:formatCode>
                <c:ptCount val="12"/>
                <c:pt idx="0">
                  <c:v>409373</c:v>
                </c:pt>
                <c:pt idx="1">
                  <c:v>413304.29</c:v>
                </c:pt>
                <c:pt idx="2">
                  <c:v>423861</c:v>
                </c:pt>
                <c:pt idx="3" formatCode="General">
                  <c:v>344091</c:v>
                </c:pt>
                <c:pt idx="4" formatCode="General">
                  <c:v>357828</c:v>
                </c:pt>
                <c:pt idx="5" formatCode="General">
                  <c:v>365139</c:v>
                </c:pt>
                <c:pt idx="6" formatCode="General">
                  <c:v>360998</c:v>
                </c:pt>
                <c:pt idx="7" formatCode="General">
                  <c:v>368429</c:v>
                </c:pt>
                <c:pt idx="8" formatCode="General">
                  <c:v>393786</c:v>
                </c:pt>
                <c:pt idx="9" formatCode="General">
                  <c:v>4367</c:v>
                </c:pt>
                <c:pt idx="10" formatCode="General">
                  <c:v>9052</c:v>
                </c:pt>
                <c:pt idx="11" formatCode="General">
                  <c:v>9068.74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63-468E-A938-E7F30CC60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31204536"/>
        <c:axId val="831207160"/>
      </c:barChart>
      <c:catAx>
        <c:axId val="831204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Months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207160"/>
        <c:crosses val="autoZero"/>
        <c:auto val="1"/>
        <c:lblAlgn val="ctr"/>
        <c:lblOffset val="100"/>
        <c:noMultiLvlLbl val="1"/>
      </c:catAx>
      <c:valAx>
        <c:axId val="83120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Value £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204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358601286220575"/>
          <c:y val="0.4435828170207527"/>
          <c:w val="8.899775118703572E-2"/>
          <c:h val="0.320195396097147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Ware</a:t>
            </a:r>
            <a:r>
              <a:rPr lang="en-GB" baseline="0"/>
              <a:t> Priory Trading Debtors (current and previous year) </a:t>
            </a:r>
            <a:endParaRPr lang="en-GB"/>
          </a:p>
        </c:rich>
      </c:tx>
      <c:layout>
        <c:manualLayout>
          <c:xMode val="edge"/>
          <c:yMode val="edge"/>
          <c:x val="0.46782633420822395"/>
          <c:y val="9.7222222222222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'Debtors Summary'!$A$56:$A$67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Summary'!$B$56:$B$67</c:f>
              <c:numCache>
                <c:formatCode>0</c:formatCode>
                <c:ptCount val="12"/>
                <c:pt idx="0">
                  <c:v>1000</c:v>
                </c:pt>
                <c:pt idx="1">
                  <c:v>1000</c:v>
                </c:pt>
                <c:pt idx="2">
                  <c:v>0</c:v>
                </c:pt>
                <c:pt idx="3">
                  <c:v>3080</c:v>
                </c:pt>
                <c:pt idx="4">
                  <c:v>5253</c:v>
                </c:pt>
                <c:pt idx="5">
                  <c:v>3123.73</c:v>
                </c:pt>
                <c:pt idx="6">
                  <c:v>6775</c:v>
                </c:pt>
                <c:pt idx="7">
                  <c:v>4335</c:v>
                </c:pt>
                <c:pt idx="8">
                  <c:v>4464</c:v>
                </c:pt>
                <c:pt idx="9">
                  <c:v>1857</c:v>
                </c:pt>
                <c:pt idx="10">
                  <c:v>3319</c:v>
                </c:pt>
                <c:pt idx="11">
                  <c:v>1824.83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0-4F02-B5F7-E490CEA399C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'Debtors Summary'!$A$56:$A$67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Summary'!$C$56:$C$67</c:f>
              <c:numCache>
                <c:formatCode>0</c:formatCode>
                <c:ptCount val="12"/>
                <c:pt idx="0">
                  <c:v>5134</c:v>
                </c:pt>
                <c:pt idx="1">
                  <c:v>5783</c:v>
                </c:pt>
                <c:pt idx="2">
                  <c:v>22405</c:v>
                </c:pt>
                <c:pt idx="3" formatCode="General">
                  <c:v>15732.5</c:v>
                </c:pt>
                <c:pt idx="4" formatCode="General">
                  <c:v>6938</c:v>
                </c:pt>
                <c:pt idx="5" formatCode="General">
                  <c:v>4335</c:v>
                </c:pt>
                <c:pt idx="6" formatCode="General">
                  <c:v>990</c:v>
                </c:pt>
                <c:pt idx="7" formatCode="General">
                  <c:v>4288</c:v>
                </c:pt>
                <c:pt idx="8" formatCode="General">
                  <c:v>5916</c:v>
                </c:pt>
                <c:pt idx="9" formatCode="General">
                  <c:v>3061</c:v>
                </c:pt>
                <c:pt idx="10" formatCode="General">
                  <c:v>3954</c:v>
                </c:pt>
                <c:pt idx="11" formatCode="General">
                  <c:v>4850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30-4F02-B5F7-E490CEA399C3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'Debtors Summary'!$A$56:$A$67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Summary'!$D$56:$D$67</c:f>
              <c:numCache>
                <c:formatCode>0</c:formatCode>
                <c:ptCount val="12"/>
                <c:pt idx="0">
                  <c:v>5134</c:v>
                </c:pt>
                <c:pt idx="1">
                  <c:v>5783</c:v>
                </c:pt>
                <c:pt idx="2">
                  <c:v>22405</c:v>
                </c:pt>
                <c:pt idx="3" formatCode="General">
                  <c:v>15732.5</c:v>
                </c:pt>
                <c:pt idx="4" formatCode="General">
                  <c:v>6938</c:v>
                </c:pt>
                <c:pt idx="5" formatCode="General">
                  <c:v>4335</c:v>
                </c:pt>
                <c:pt idx="6" formatCode="General">
                  <c:v>990</c:v>
                </c:pt>
                <c:pt idx="7" formatCode="General">
                  <c:v>4288</c:v>
                </c:pt>
                <c:pt idx="8" formatCode="General">
                  <c:v>5916</c:v>
                </c:pt>
                <c:pt idx="9" formatCode="General">
                  <c:v>3061</c:v>
                </c:pt>
                <c:pt idx="10" formatCode="General">
                  <c:v>3954</c:v>
                </c:pt>
                <c:pt idx="11" formatCode="General">
                  <c:v>4850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5-40B3-A6F5-D991E92FE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31204536"/>
        <c:axId val="831207160"/>
      </c:barChart>
      <c:catAx>
        <c:axId val="831204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Months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207160"/>
        <c:crosses val="autoZero"/>
        <c:auto val="1"/>
        <c:lblAlgn val="ctr"/>
        <c:lblOffset val="100"/>
        <c:noMultiLvlLbl val="1"/>
      </c:catAx>
      <c:valAx>
        <c:axId val="83120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Value £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204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Ware Priory Charity Debtors (current and previous year)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'Debtors Summary'!$B$94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'Debtors Summary'!$A$95:$A$106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Summary'!$B$95:$B$108</c:f>
              <c:numCache>
                <c:formatCode>0</c:formatCode>
                <c:ptCount val="14"/>
                <c:pt idx="0">
                  <c:v>85734</c:v>
                </c:pt>
                <c:pt idx="1">
                  <c:v>85734</c:v>
                </c:pt>
                <c:pt idx="2">
                  <c:v>85734</c:v>
                </c:pt>
                <c:pt idx="3">
                  <c:v>85734</c:v>
                </c:pt>
                <c:pt idx="4">
                  <c:v>85734</c:v>
                </c:pt>
                <c:pt idx="5">
                  <c:v>85734</c:v>
                </c:pt>
                <c:pt idx="6">
                  <c:v>85734</c:v>
                </c:pt>
                <c:pt idx="7">
                  <c:v>85734</c:v>
                </c:pt>
                <c:pt idx="8">
                  <c:v>85734</c:v>
                </c:pt>
                <c:pt idx="9">
                  <c:v>85734</c:v>
                </c:pt>
                <c:pt idx="10">
                  <c:v>85734</c:v>
                </c:pt>
                <c:pt idx="11">
                  <c:v>85734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E-4265-BA30-ED3CCB8F6298}"/>
            </c:ext>
          </c:extLst>
        </c:ser>
        <c:ser>
          <c:idx val="1"/>
          <c:order val="1"/>
          <c:tx>
            <c:strRef>
              <c:f>'Debtors Summary'!$C$94:$D$94</c:f>
              <c:strCache>
                <c:ptCount val="1"/>
                <c:pt idx="0">
                  <c:v>2021-22 2022-23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'Debtors Summary'!$A$95:$A$106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Summary'!$C$95:$C$107</c:f>
              <c:numCache>
                <c:formatCode>0</c:formatCode>
                <c:ptCount val="13"/>
                <c:pt idx="0">
                  <c:v>85734</c:v>
                </c:pt>
                <c:pt idx="1">
                  <c:v>85734</c:v>
                </c:pt>
                <c:pt idx="2">
                  <c:v>85734</c:v>
                </c:pt>
                <c:pt idx="3">
                  <c:v>85734</c:v>
                </c:pt>
                <c:pt idx="4">
                  <c:v>85734</c:v>
                </c:pt>
                <c:pt idx="5">
                  <c:v>85734</c:v>
                </c:pt>
                <c:pt idx="6">
                  <c:v>85734</c:v>
                </c:pt>
                <c:pt idx="7">
                  <c:v>85734</c:v>
                </c:pt>
                <c:pt idx="8">
                  <c:v>85734</c:v>
                </c:pt>
                <c:pt idx="9">
                  <c:v>85734</c:v>
                </c:pt>
                <c:pt idx="10">
                  <c:v>60734</c:v>
                </c:pt>
                <c:pt idx="11">
                  <c:v>60734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9E-4265-BA30-ED3CCB8F6298}"/>
            </c:ext>
          </c:extLst>
        </c:ser>
        <c:ser>
          <c:idx val="2"/>
          <c:order val="2"/>
          <c:tx>
            <c:strRef>
              <c:f>'Debtors Summary'!$D$94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'Debtors Summary'!$A$95:$A$106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Summary'!$D$95:$D$106</c:f>
              <c:numCache>
                <c:formatCode>0</c:formatCode>
                <c:ptCount val="12"/>
                <c:pt idx="0">
                  <c:v>60734</c:v>
                </c:pt>
                <c:pt idx="1">
                  <c:v>60734</c:v>
                </c:pt>
                <c:pt idx="2">
                  <c:v>60734</c:v>
                </c:pt>
                <c:pt idx="3" formatCode="General">
                  <c:v>734</c:v>
                </c:pt>
                <c:pt idx="4" formatCode="General">
                  <c:v>734</c:v>
                </c:pt>
                <c:pt idx="5" formatCode="General">
                  <c:v>734</c:v>
                </c:pt>
                <c:pt idx="6" formatCode="General">
                  <c:v>734</c:v>
                </c:pt>
                <c:pt idx="7" formatCode="General">
                  <c:v>734</c:v>
                </c:pt>
                <c:pt idx="8" formatCode="General">
                  <c:v>734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9E-4265-BA30-ED3CCB8F6298}"/>
            </c:ext>
          </c:extLst>
        </c:ser>
        <c:ser>
          <c:idx val="3"/>
          <c:order val="3"/>
          <c:tx>
            <c:strRef>
              <c:f>'Debtors Summary'!$E$94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'Debtors Summary'!$A$95:$A$106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Summary'!$E$95:$E$106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9E-4265-BA30-ED3CCB8F6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8755744"/>
        <c:axId val="768756072"/>
      </c:barChart>
      <c:catAx>
        <c:axId val="76875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8756072"/>
        <c:crosses val="autoZero"/>
        <c:auto val="1"/>
        <c:lblAlgn val="ctr"/>
        <c:lblOffset val="100"/>
        <c:noMultiLvlLbl val="0"/>
      </c:catAx>
      <c:valAx>
        <c:axId val="768756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875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WTC Distribution of Investment Funds </a:t>
            </a:r>
          </a:p>
          <a:p>
            <a:pPr>
              <a:defRPr/>
            </a:pPr>
            <a:r>
              <a:rPr lang="en-GB"/>
              <a:t>by notice period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84068559"/>
        <c:axId val="28406564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Investments!$B$4</c15:sqref>
                        </c15:formulaRef>
                      </c:ext>
                    </c:extLst>
                    <c:strCache>
                      <c:ptCount val="1"/>
                      <c:pt idx="0">
                        <c:v>Bank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Investments!$A$5:$A$15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Investments!$B$5:$B$15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General</c:formatCode>
                      <c:ptCount val="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89D-496A-BB3F-96D3192D681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Investments!$C$4</c15:sqref>
                        </c15:formulaRef>
                      </c:ext>
                    </c:extLst>
                    <c:strCache>
                      <c:ptCount val="1"/>
                      <c:pt idx="0">
                        <c:v>Interest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Investments!$A$5:$A$15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Investments!$C$5:$C$15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0.00%</c:formatCode>
                      <c:ptCount val="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89D-496A-BB3F-96D3192D681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Investments!$D$4</c15:sqref>
                        </c15:formulaRef>
                      </c:ext>
                    </c:extLst>
                    <c:strCache>
                      <c:ptCount val="1"/>
                      <c:pt idx="0">
                        <c:v>Instant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Investments!$A$5:$A$15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Investments!$D$5:$D$15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0</c:formatCode>
                      <c:ptCount val="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89D-496A-BB3F-96D3192D681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Investments!$E$4</c15:sqref>
                        </c15:formulaRef>
                      </c:ext>
                    </c:extLst>
                    <c:strCache>
                      <c:ptCount val="1"/>
                      <c:pt idx="0">
                        <c:v>30 days 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Investments!$A$5:$A$15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Investments!$E$5:$E$15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General</c:formatCode>
                      <c:ptCount val="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89D-496A-BB3F-96D3192D681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Investments!$F$4</c15:sqref>
                        </c15:formulaRef>
                      </c:ext>
                    </c:extLst>
                    <c:strCache>
                      <c:ptCount val="1"/>
                      <c:pt idx="0">
                        <c:v>90 days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Investments!$A$5:$A$15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Investments!$F$5:$F$15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General</c:formatCode>
                      <c:ptCount val="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89D-496A-BB3F-96D3192D681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Investments!$G$4</c15:sqref>
                        </c15:formulaRef>
                      </c:ext>
                    </c:extLst>
                    <c:strCache>
                      <c:ptCount val="1"/>
                      <c:pt idx="0">
                        <c:v>180 days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Investments!$A$5:$A$15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Investments!$G$5:$G$15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General</c:formatCode>
                      <c:ptCount val="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89D-496A-BB3F-96D3192D6818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Investments!$H$4</c15:sqref>
                        </c15:formulaRef>
                      </c:ext>
                    </c:extLst>
                    <c:strCache>
                      <c:ptCount val="1"/>
                      <c:pt idx="0">
                        <c:v>365 days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Investments!$A$5:$A$15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Investments!$H$5:$H$15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General</c:formatCode>
                      <c:ptCount val="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89D-496A-BB3F-96D3192D681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Investments!$I$4</c15:sqref>
                        </c15:formulaRef>
                      </c:ext>
                    </c:extLst>
                    <c:strCache>
                      <c:ptCount val="1"/>
                      <c:pt idx="0">
                        <c:v>&gt;12mths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Investments!$A$5:$A$15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Investments!$I$5:$I$15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General</c:formatCode>
                      <c:ptCount val="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89D-496A-BB3F-96D3192D6818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Investments!$J$4</c15:sqref>
                        </c15:formulaRef>
                      </c:ext>
                    </c:extLst>
                    <c:strCache>
                      <c:ptCount val="1"/>
                      <c:pt idx="0">
                        <c:v>Total 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Investments!$A$5:$A$15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Investments!$J$5:$J$15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0</c:formatCode>
                      <c:ptCount val="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89D-496A-BB3F-96D3192D6818}"/>
                  </c:ext>
                </c:extLst>
              </c15:ser>
            </c15:filteredBarSeries>
          </c:ext>
        </c:extLst>
      </c:barChart>
      <c:catAx>
        <c:axId val="284068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065647"/>
        <c:crosses val="autoZero"/>
        <c:auto val="1"/>
        <c:lblAlgn val="ctr"/>
        <c:lblOffset val="100"/>
        <c:noMultiLvlLbl val="0"/>
      </c:catAx>
      <c:valAx>
        <c:axId val="28406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068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WTC Distribtion of Investment funds </a:t>
            </a:r>
            <a:endParaRPr lang="en-GB">
              <a:effectLst/>
            </a:endParaRPr>
          </a:p>
          <a:p>
            <a:pPr>
              <a:defRPr/>
            </a:pPr>
            <a:r>
              <a:rPr lang="en-GB" sz="1800" b="0" i="0" baseline="0">
                <a:effectLst/>
              </a:rPr>
              <a:t>by bank and interest rates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7"/>
          <c:order val="7"/>
          <c:tx>
            <c:strRef>
              <c:f>Investments!$J$4</c:f>
              <c:strCache>
                <c:ptCount val="1"/>
                <c:pt idx="0">
                  <c:v>Total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DA-4C21-9FDA-32284AB62F9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DA-4C21-9FDA-32284AB62F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DA-4C21-9FDA-32284AB62F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DA-4C21-9FDA-32284AB62F9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9DA-4C21-9FDA-32284AB62F9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9DA-4C21-9FDA-32284AB62F9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9DA-4C21-9FDA-32284AB62F9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9DA-4C21-9FDA-32284AB62F9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9DA-4C21-9FDA-32284AB62F92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multiLvlStrRef>
              <c:f>Investments!$B$5:$C$13</c:f>
              <c:multiLvlStrCache>
                <c:ptCount val="8"/>
                <c:lvl>
                  <c:pt idx="0">
                    <c:v>0.00%</c:v>
                  </c:pt>
                  <c:pt idx="1">
                    <c:v>0.01%</c:v>
                  </c:pt>
                  <c:pt idx="2">
                    <c:v>0.10%</c:v>
                  </c:pt>
                  <c:pt idx="3">
                    <c:v>3.11%</c:v>
                  </c:pt>
                  <c:pt idx="4">
                    <c:v>4.06%</c:v>
                  </c:pt>
                  <c:pt idx="5">
                    <c:v>3.51%</c:v>
                  </c:pt>
                  <c:pt idx="6">
                    <c:v>3.75%</c:v>
                  </c:pt>
                  <c:pt idx="7">
                    <c:v>4.20%</c:v>
                  </c:pt>
                </c:lvl>
                <c:lvl>
                  <c:pt idx="0">
                    <c:v>Nat West current account</c:v>
                  </c:pt>
                  <c:pt idx="1">
                    <c:v>Nat West reserve account</c:v>
                  </c:pt>
                  <c:pt idx="2">
                    <c:v>CCLA Community Account</c:v>
                  </c:pt>
                  <c:pt idx="3">
                    <c:v>Sainsburys</c:v>
                  </c:pt>
                  <c:pt idx="4">
                    <c:v>Emirates NBD</c:v>
                  </c:pt>
                  <c:pt idx="5">
                    <c:v>Sainsbury</c:v>
                  </c:pt>
                  <c:pt idx="6">
                    <c:v>Redwood Bank</c:v>
                  </c:pt>
                  <c:pt idx="7">
                    <c:v>Aldermore Bank</c:v>
                  </c:pt>
                </c:lvl>
              </c:multiLvlStrCache>
            </c:multiLvlStrRef>
          </c:cat>
          <c:val>
            <c:numRef>
              <c:f>Investments!$J$5:$J$13</c:f>
              <c:numCache>
                <c:formatCode>0</c:formatCode>
                <c:ptCount val="9"/>
                <c:pt idx="0">
                  <c:v>192699.2</c:v>
                </c:pt>
                <c:pt idx="1">
                  <c:v>92492.68</c:v>
                </c:pt>
                <c:pt idx="2">
                  <c:v>391955.01</c:v>
                </c:pt>
                <c:pt idx="3">
                  <c:v>103097.26</c:v>
                </c:pt>
                <c:pt idx="4">
                  <c:v>101224.9</c:v>
                </c:pt>
                <c:pt idx="5">
                  <c:v>100000</c:v>
                </c:pt>
                <c:pt idx="6">
                  <c:v>51076.74</c:v>
                </c:pt>
                <c:pt idx="7">
                  <c:v>100000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2D-4333-8588-C93B395518F3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Investments!$C$4</c15:sqref>
                        </c15:formulaRef>
                      </c:ext>
                    </c:extLst>
                    <c:strCache>
                      <c:ptCount val="1"/>
                      <c:pt idx="0">
                        <c:v>Interest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C9DA-4C21-9FDA-32284AB62F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C9DA-4C21-9FDA-32284AB62F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C9DA-4C21-9FDA-32284AB62F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9-C9DA-4C21-9FDA-32284AB62F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C9DA-4C21-9FDA-32284AB62F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C9DA-4C21-9FDA-32284AB62F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F-C9DA-4C21-9FDA-32284AB62F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1-C9DA-4C21-9FDA-32284AB62F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3-C9DA-4C21-9FDA-32284AB62F92}"/>
                    </c:ext>
                  </c:extLst>
                </c:dPt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Investments!$B$5:$C$13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3.11%</c:v>
                        </c:pt>
                        <c:pt idx="4">
                          <c:v>4.06%</c:v>
                        </c:pt>
                        <c:pt idx="5">
                          <c:v>3.51%</c:v>
                        </c:pt>
                        <c:pt idx="6">
                          <c:v>3.75%</c:v>
                        </c:pt>
                        <c:pt idx="7">
                          <c:v>4.20%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Sainsburys</c:v>
                        </c:pt>
                        <c:pt idx="4">
                          <c:v>Emirates NBD</c:v>
                        </c:pt>
                        <c:pt idx="5">
                          <c:v>Sainsbury</c:v>
                        </c:pt>
                        <c:pt idx="6">
                          <c:v>Redwood Bank</c:v>
                        </c:pt>
                        <c:pt idx="7">
                          <c:v>Aldermore Bank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Investments!$C$5:$C$13</c15:sqref>
                        </c15:formulaRef>
                      </c:ext>
                    </c:extLst>
                    <c:numCache>
                      <c:formatCode>0.00%</c:formatCode>
                      <c:ptCount val="9"/>
                      <c:pt idx="0">
                        <c:v>0</c:v>
                      </c:pt>
                      <c:pt idx="1">
                        <c:v>1E-4</c:v>
                      </c:pt>
                      <c:pt idx="2">
                        <c:v>1E-3</c:v>
                      </c:pt>
                      <c:pt idx="3">
                        <c:v>3.1099999999999999E-2</c:v>
                      </c:pt>
                      <c:pt idx="4">
                        <c:v>4.0599999999999997E-2</c:v>
                      </c:pt>
                      <c:pt idx="5">
                        <c:v>3.5099999999999999E-2</c:v>
                      </c:pt>
                      <c:pt idx="6">
                        <c:v>3.7499999999999999E-2</c:v>
                      </c:pt>
                      <c:pt idx="7">
                        <c:v>4.2000000000000003E-2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72D-4333-8588-C93B395518F3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Investments!$D$4</c15:sqref>
                        </c15:formulaRef>
                      </c:ext>
                    </c:extLst>
                    <c:strCache>
                      <c:ptCount val="1"/>
                      <c:pt idx="0">
                        <c:v>Instant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C9DA-4C21-9FDA-32284AB62F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C9DA-4C21-9FDA-32284AB62F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C9DA-4C21-9FDA-32284AB62F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C9DA-4C21-9FDA-32284AB62F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C9DA-4C21-9FDA-32284AB62F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C9DA-4C21-9FDA-32284AB62F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C9DA-4C21-9FDA-32284AB62F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C9DA-4C21-9FDA-32284AB62F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C9DA-4C21-9FDA-32284AB62F92}"/>
                    </c:ext>
                  </c:extLst>
                </c:dPt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Investments!$B$5:$C$13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3.11%</c:v>
                        </c:pt>
                        <c:pt idx="4">
                          <c:v>4.06%</c:v>
                        </c:pt>
                        <c:pt idx="5">
                          <c:v>3.51%</c:v>
                        </c:pt>
                        <c:pt idx="6">
                          <c:v>3.75%</c:v>
                        </c:pt>
                        <c:pt idx="7">
                          <c:v>4.20%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Sainsburys</c:v>
                        </c:pt>
                        <c:pt idx="4">
                          <c:v>Emirates NBD</c:v>
                        </c:pt>
                        <c:pt idx="5">
                          <c:v>Sainsbury</c:v>
                        </c:pt>
                        <c:pt idx="6">
                          <c:v>Redwood Bank</c:v>
                        </c:pt>
                        <c:pt idx="7">
                          <c:v>Aldermore Bank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Investments!$D$5:$D$13</c15:sqref>
                        </c15:formulaRef>
                      </c:ext>
                    </c:extLst>
                    <c:numCache>
                      <c:formatCode>0</c:formatCode>
                      <c:ptCount val="9"/>
                      <c:pt idx="0">
                        <c:v>192699.2</c:v>
                      </c:pt>
                      <c:pt idx="1">
                        <c:v>92492.68</c:v>
                      </c:pt>
                      <c:pt idx="2">
                        <c:v>391955.01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72D-4333-8588-C93B395518F3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Investments!$E$4</c15:sqref>
                        </c15:formulaRef>
                      </c:ext>
                    </c:extLst>
                    <c:strCache>
                      <c:ptCount val="1"/>
                      <c:pt idx="0">
                        <c:v>30 days 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C9DA-4C21-9FDA-32284AB62F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C9DA-4C21-9FDA-32284AB62F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C9DA-4C21-9FDA-32284AB62F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C9DA-4C21-9FDA-32284AB62F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C9DA-4C21-9FDA-32284AB62F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C9DA-4C21-9FDA-32284AB62F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C9DA-4C21-9FDA-32284AB62F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C9DA-4C21-9FDA-32284AB62F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C9DA-4C21-9FDA-32284AB62F92}"/>
                    </c:ext>
                  </c:extLst>
                </c:dPt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Investments!$B$5:$C$13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3.11%</c:v>
                        </c:pt>
                        <c:pt idx="4">
                          <c:v>4.06%</c:v>
                        </c:pt>
                        <c:pt idx="5">
                          <c:v>3.51%</c:v>
                        </c:pt>
                        <c:pt idx="6">
                          <c:v>3.75%</c:v>
                        </c:pt>
                        <c:pt idx="7">
                          <c:v>4.20%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Sainsburys</c:v>
                        </c:pt>
                        <c:pt idx="4">
                          <c:v>Emirates NBD</c:v>
                        </c:pt>
                        <c:pt idx="5">
                          <c:v>Sainsbury</c:v>
                        </c:pt>
                        <c:pt idx="6">
                          <c:v>Redwood Bank</c:v>
                        </c:pt>
                        <c:pt idx="7">
                          <c:v>Aldermore Bank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Investments!$E$5:$E$13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3">
                        <c:v>103097.26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72D-4333-8588-C93B395518F3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Investments!$F$4</c15:sqref>
                        </c15:formulaRef>
                      </c:ext>
                    </c:extLst>
                    <c:strCache>
                      <c:ptCount val="1"/>
                      <c:pt idx="0">
                        <c:v>90 days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C9DA-4C21-9FDA-32284AB62F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C9DA-4C21-9FDA-32284AB62F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C9DA-4C21-9FDA-32284AB62F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C9DA-4C21-9FDA-32284AB62F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C9DA-4C21-9FDA-32284AB62F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C9DA-4C21-9FDA-32284AB62F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C9DA-4C21-9FDA-32284AB62F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7-C9DA-4C21-9FDA-32284AB62F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9-C9DA-4C21-9FDA-32284AB62F92}"/>
                    </c:ext>
                  </c:extLst>
                </c:dPt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Investments!$B$5:$C$13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3.11%</c:v>
                        </c:pt>
                        <c:pt idx="4">
                          <c:v>4.06%</c:v>
                        </c:pt>
                        <c:pt idx="5">
                          <c:v>3.51%</c:v>
                        </c:pt>
                        <c:pt idx="6">
                          <c:v>3.75%</c:v>
                        </c:pt>
                        <c:pt idx="7">
                          <c:v>4.20%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Sainsburys</c:v>
                        </c:pt>
                        <c:pt idx="4">
                          <c:v>Emirates NBD</c:v>
                        </c:pt>
                        <c:pt idx="5">
                          <c:v>Sainsbury</c:v>
                        </c:pt>
                        <c:pt idx="6">
                          <c:v>Redwood Bank</c:v>
                        </c:pt>
                        <c:pt idx="7">
                          <c:v>Aldermore Bank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Investments!$F$5:$F$13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4">
                        <c:v>101224.9</c:v>
                      </c:pt>
                      <c:pt idx="5">
                        <c:v>100000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72D-4333-8588-C93B395518F3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Investments!$G$4</c15:sqref>
                        </c15:formulaRef>
                      </c:ext>
                    </c:extLst>
                    <c:strCache>
                      <c:ptCount val="1"/>
                      <c:pt idx="0">
                        <c:v>180 days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B-C9DA-4C21-9FDA-32284AB62F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D-C9DA-4C21-9FDA-32284AB62F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F-C9DA-4C21-9FDA-32284AB62F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1-C9DA-4C21-9FDA-32284AB62F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3-C9DA-4C21-9FDA-32284AB62F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5-C9DA-4C21-9FDA-32284AB62F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7-C9DA-4C21-9FDA-32284AB62F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9-C9DA-4C21-9FDA-32284AB62F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B-C9DA-4C21-9FDA-32284AB62F92}"/>
                    </c:ext>
                  </c:extLst>
                </c:dPt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Investments!$B$5:$C$13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3.11%</c:v>
                        </c:pt>
                        <c:pt idx="4">
                          <c:v>4.06%</c:v>
                        </c:pt>
                        <c:pt idx="5">
                          <c:v>3.51%</c:v>
                        </c:pt>
                        <c:pt idx="6">
                          <c:v>3.75%</c:v>
                        </c:pt>
                        <c:pt idx="7">
                          <c:v>4.20%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Sainsburys</c:v>
                        </c:pt>
                        <c:pt idx="4">
                          <c:v>Emirates NBD</c:v>
                        </c:pt>
                        <c:pt idx="5">
                          <c:v>Sainsbury</c:v>
                        </c:pt>
                        <c:pt idx="6">
                          <c:v>Redwood Bank</c:v>
                        </c:pt>
                        <c:pt idx="7">
                          <c:v>Aldermore Bank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Investments!$G$5:$G$13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72D-4333-8588-C93B395518F3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Investments!$H$4</c15:sqref>
                        </c15:formulaRef>
                      </c:ext>
                    </c:extLst>
                    <c:strCache>
                      <c:ptCount val="1"/>
                      <c:pt idx="0">
                        <c:v>365 days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D-C9DA-4C21-9FDA-32284AB62F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F-C9DA-4C21-9FDA-32284AB62F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1-C9DA-4C21-9FDA-32284AB62F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3-C9DA-4C21-9FDA-32284AB62F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5-C9DA-4C21-9FDA-32284AB62F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7-C9DA-4C21-9FDA-32284AB62F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9-C9DA-4C21-9FDA-32284AB62F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B-C9DA-4C21-9FDA-32284AB62F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C9DA-4C21-9FDA-32284AB62F92}"/>
                    </c:ext>
                  </c:extLst>
                </c:dPt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Investments!$B$5:$C$13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3.11%</c:v>
                        </c:pt>
                        <c:pt idx="4">
                          <c:v>4.06%</c:v>
                        </c:pt>
                        <c:pt idx="5">
                          <c:v>3.51%</c:v>
                        </c:pt>
                        <c:pt idx="6">
                          <c:v>3.75%</c:v>
                        </c:pt>
                        <c:pt idx="7">
                          <c:v>4.20%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Sainsburys</c:v>
                        </c:pt>
                        <c:pt idx="4">
                          <c:v>Emirates NBD</c:v>
                        </c:pt>
                        <c:pt idx="5">
                          <c:v>Sainsbury</c:v>
                        </c:pt>
                        <c:pt idx="6">
                          <c:v>Redwood Bank</c:v>
                        </c:pt>
                        <c:pt idx="7">
                          <c:v>Aldermore Bank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Investments!$H$5:$H$13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6">
                        <c:v>51076.74</c:v>
                      </c:pt>
                      <c:pt idx="7">
                        <c:v>100000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72D-4333-8588-C93B395518F3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Investments!$I$4</c15:sqref>
                        </c15:formulaRef>
                      </c:ext>
                    </c:extLst>
                    <c:strCache>
                      <c:ptCount val="1"/>
                      <c:pt idx="0">
                        <c:v>&gt;12mths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C9DA-4C21-9FDA-32284AB62F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1-C9DA-4C21-9FDA-32284AB62F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C9DA-4C21-9FDA-32284AB62F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5-C9DA-4C21-9FDA-32284AB62F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C9DA-4C21-9FDA-32284AB62F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9-C9DA-4C21-9FDA-32284AB62F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C9DA-4C21-9FDA-32284AB62F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C9DA-4C21-9FDA-32284AB62F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C9DA-4C21-9FDA-32284AB62F92}"/>
                    </c:ext>
                  </c:extLst>
                </c:dPt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Investments!$B$5:$C$13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3.11%</c:v>
                        </c:pt>
                        <c:pt idx="4">
                          <c:v>4.06%</c:v>
                        </c:pt>
                        <c:pt idx="5">
                          <c:v>3.51%</c:v>
                        </c:pt>
                        <c:pt idx="6">
                          <c:v>3.75%</c:v>
                        </c:pt>
                        <c:pt idx="7">
                          <c:v>4.20%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Sainsburys</c:v>
                        </c:pt>
                        <c:pt idx="4">
                          <c:v>Emirates NBD</c:v>
                        </c:pt>
                        <c:pt idx="5">
                          <c:v>Sainsbury</c:v>
                        </c:pt>
                        <c:pt idx="6">
                          <c:v>Redwood Bank</c:v>
                        </c:pt>
                        <c:pt idx="7">
                          <c:v>Aldermore Bank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Investments!$I$5:$I$13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72D-4333-8588-C93B395518F3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2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hyperlink" Target="#'Bank Rec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31102</xdr:colOff>
      <xdr:row>0</xdr:row>
      <xdr:rowOff>46653</xdr:rowOff>
    </xdr:from>
    <xdr:to>
      <xdr:col>3</xdr:col>
      <xdr:colOff>257175</xdr:colOff>
      <xdr:row>14</xdr:row>
      <xdr:rowOff>174171</xdr:rowOff>
    </xdr:to>
    <xdr:sp macro="" textlink="">
      <xdr:nvSpPr>
        <xdr:cNvPr id="3" name="Rectangle: Diagonal Corners Rounded 2">
          <a:extLst>
            <a:ext uri="{FF2B5EF4-FFF2-40B4-BE49-F238E27FC236}">
              <a16:creationId xmlns:a16="http://schemas.microsoft.com/office/drawing/2014/main" id="{D50DA4B3-60DF-496B-91CA-17514FD8D90B}"/>
            </a:ext>
          </a:extLst>
        </xdr:cNvPr>
        <xdr:cNvSpPr/>
      </xdr:nvSpPr>
      <xdr:spPr>
        <a:xfrm>
          <a:off x="31102" y="46653"/>
          <a:ext cx="4436123" cy="2661168"/>
        </a:xfrm>
        <a:prstGeom prst="round2DiagRect">
          <a:avLst/>
        </a:prstGeom>
        <a:solidFill>
          <a:srgbClr val="CCE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000">
              <a:solidFill>
                <a:sysClr val="windowText" lastClr="000000"/>
              </a:solidFill>
            </a:rPr>
            <a:t>Ware Town Council &amp; </a:t>
          </a:r>
        </a:p>
        <a:p>
          <a:pPr algn="ctr"/>
          <a:r>
            <a:rPr lang="en-GB" sz="2000">
              <a:solidFill>
                <a:sysClr val="windowText" lastClr="000000"/>
              </a:solidFill>
            </a:rPr>
            <a:t>Ware Priory Charity </a:t>
          </a:r>
        </a:p>
        <a:p>
          <a:pPr algn="ctr"/>
          <a:endParaRPr lang="en-GB" sz="2000">
            <a:solidFill>
              <a:sysClr val="windowText" lastClr="000000"/>
            </a:solidFill>
          </a:endParaRPr>
        </a:p>
        <a:p>
          <a:pPr algn="ctr"/>
          <a:r>
            <a:rPr lang="en-GB" sz="2000">
              <a:solidFill>
                <a:sysClr val="windowText" lastClr="000000"/>
              </a:solidFill>
            </a:rPr>
            <a:t>Management Accounts 2023/24.</a:t>
          </a:r>
          <a:r>
            <a:rPr lang="en-GB" sz="2000" baseline="0">
              <a:solidFill>
                <a:sysClr val="windowText" lastClr="000000"/>
              </a:solidFill>
            </a:rPr>
            <a:t> </a:t>
          </a:r>
        </a:p>
        <a:p>
          <a:pPr algn="ctr"/>
          <a:endParaRPr lang="en-GB" sz="2000" baseline="0">
            <a:solidFill>
              <a:sysClr val="windowText" lastClr="000000"/>
            </a:solidFill>
          </a:endParaRPr>
        </a:p>
        <a:p>
          <a:pPr algn="ctr"/>
          <a:endParaRPr lang="en-GB" sz="2000" baseline="0">
            <a:solidFill>
              <a:sysClr val="windowText" lastClr="000000"/>
            </a:solidFill>
          </a:endParaRPr>
        </a:p>
        <a:p>
          <a:pPr algn="ctr"/>
          <a:r>
            <a:rPr lang="en-GB" sz="2000" baseline="0">
              <a:solidFill>
                <a:sysClr val="windowText" lastClr="000000"/>
              </a:solidFill>
            </a:rPr>
            <a:t>April 2023</a:t>
          </a:r>
        </a:p>
        <a:p>
          <a:pPr algn="l"/>
          <a:endParaRPr lang="en-GB" sz="1100" baseline="0"/>
        </a:p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15</xdr:row>
      <xdr:rowOff>768</xdr:rowOff>
    </xdr:from>
    <xdr:to>
      <xdr:col>13</xdr:col>
      <xdr:colOff>572020</xdr:colOff>
      <xdr:row>36</xdr:row>
      <xdr:rowOff>43816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E649D3E-135E-43D6-ABE0-A9AD4D851C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57</xdr:row>
      <xdr:rowOff>17301</xdr:rowOff>
    </xdr:from>
    <xdr:to>
      <xdr:col>10</xdr:col>
      <xdr:colOff>470204</xdr:colOff>
      <xdr:row>63</xdr:row>
      <xdr:rowOff>39074</xdr:rowOff>
    </xdr:to>
    <xdr:sp macro="" textlink="">
      <xdr:nvSpPr>
        <xdr:cNvPr id="129" name="Rectangle: Rounded Corners 7">
          <a:extLst>
            <a:ext uri="{FF2B5EF4-FFF2-40B4-BE49-F238E27FC236}">
              <a16:creationId xmlns:a16="http://schemas.microsoft.com/office/drawing/2014/main" id="{EDCB50AD-9373-4B20-83DC-5431D45A6F06}"/>
            </a:ext>
          </a:extLst>
        </xdr:cNvPr>
        <xdr:cNvSpPr/>
      </xdr:nvSpPr>
      <xdr:spPr>
        <a:xfrm>
          <a:off x="0" y="10875801"/>
          <a:ext cx="12233579" cy="1164773"/>
        </a:xfrm>
        <a:prstGeom prst="roundRect">
          <a:avLst/>
        </a:prstGeom>
        <a:solidFill>
          <a:srgbClr val="CCE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400">
              <a:solidFill>
                <a:sysClr val="windowText" lastClr="000000"/>
              </a:solidFill>
            </a:rPr>
            <a:t>Monthly</a:t>
          </a:r>
          <a:r>
            <a:rPr lang="en-GB" sz="1400" baseline="0">
              <a:solidFill>
                <a:sysClr val="windowText" lastClr="000000"/>
              </a:solidFill>
            </a:rPr>
            <a:t> cash balances commentary : Precept paid on the 30.04.23 and 30.09.23 so large increase in cash balances.</a:t>
          </a:r>
        </a:p>
        <a:p>
          <a:pPr algn="l"/>
          <a:r>
            <a:rPr lang="en-GB" sz="1400" baseline="0">
              <a:solidFill>
                <a:sysClr val="windowText" lastClr="000000"/>
              </a:solidFill>
            </a:rPr>
            <a:t>All investment returns are currently providing good interest rates. </a:t>
          </a:r>
        </a:p>
      </xdr:txBody>
    </xdr:sp>
    <xdr:clientData/>
  </xdr:twoCellAnchor>
  <xdr:twoCellAnchor>
    <xdr:from>
      <xdr:col>0</xdr:col>
      <xdr:colOff>0</xdr:colOff>
      <xdr:row>134</xdr:row>
      <xdr:rowOff>186610</xdr:rowOff>
    </xdr:from>
    <xdr:to>
      <xdr:col>8</xdr:col>
      <xdr:colOff>894000</xdr:colOff>
      <xdr:row>154</xdr:row>
      <xdr:rowOff>54365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DC55F71-8E1E-430D-A05A-0001CB379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155</xdr:row>
      <xdr:rowOff>186611</xdr:rowOff>
    </xdr:from>
    <xdr:to>
      <xdr:col>8</xdr:col>
      <xdr:colOff>894000</xdr:colOff>
      <xdr:row>175</xdr:row>
      <xdr:rowOff>54366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72704B7-FBB6-430F-8F88-B5CB0CA2E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63</xdr:row>
      <xdr:rowOff>142876</xdr:rowOff>
    </xdr:from>
    <xdr:to>
      <xdr:col>2</xdr:col>
      <xdr:colOff>545387</xdr:colOff>
      <xdr:row>78</xdr:row>
      <xdr:rowOff>57300</xdr:rowOff>
    </xdr:to>
    <xdr:graphicFrame macro="">
      <xdr:nvGraphicFramePr>
        <xdr:cNvPr id="15" name="Chart 17">
          <a:extLst>
            <a:ext uri="{FF2B5EF4-FFF2-40B4-BE49-F238E27FC236}">
              <a16:creationId xmlns:a16="http://schemas.microsoft.com/office/drawing/2014/main" id="{32C807C4-D9F8-47F1-8568-E33E628F2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544285</xdr:colOff>
      <xdr:row>63</xdr:row>
      <xdr:rowOff>155512</xdr:rowOff>
    </xdr:from>
    <xdr:to>
      <xdr:col>5</xdr:col>
      <xdr:colOff>988592</xdr:colOff>
      <xdr:row>78</xdr:row>
      <xdr:rowOff>56329</xdr:rowOff>
    </xdr:to>
    <xdr:graphicFrame macro="">
      <xdr:nvGraphicFramePr>
        <xdr:cNvPr id="17" name="Chart 21">
          <a:extLst>
            <a:ext uri="{FF2B5EF4-FFF2-40B4-BE49-F238E27FC236}">
              <a16:creationId xmlns:a16="http://schemas.microsoft.com/office/drawing/2014/main" id="{B236C918-6F03-4090-95E3-A1D90A77F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1010816</xdr:colOff>
      <xdr:row>63</xdr:row>
      <xdr:rowOff>155509</xdr:rowOff>
    </xdr:from>
    <xdr:to>
      <xdr:col>9</xdr:col>
      <xdr:colOff>343223</xdr:colOff>
      <xdr:row>78</xdr:row>
      <xdr:rowOff>56326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26EE5242-1B2D-46C4-88A9-7A688AA15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334345</xdr:colOff>
      <xdr:row>63</xdr:row>
      <xdr:rowOff>155509</xdr:rowOff>
    </xdr:from>
    <xdr:to>
      <xdr:col>13</xdr:col>
      <xdr:colOff>584264</xdr:colOff>
      <xdr:row>78</xdr:row>
      <xdr:rowOff>56326</xdr:rowOff>
    </xdr:to>
    <xdr:graphicFrame macro="">
      <xdr:nvGraphicFramePr>
        <xdr:cNvPr id="20" name="Chart 23">
          <a:extLst>
            <a:ext uri="{FF2B5EF4-FFF2-40B4-BE49-F238E27FC236}">
              <a16:creationId xmlns:a16="http://schemas.microsoft.com/office/drawing/2014/main" id="{C711EEDA-5E12-4704-A25F-CB0D42D69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30584</xdr:colOff>
      <xdr:row>0</xdr:row>
      <xdr:rowOff>0</xdr:rowOff>
    </xdr:from>
    <xdr:to>
      <xdr:col>8</xdr:col>
      <xdr:colOff>1035844</xdr:colOff>
      <xdr:row>8</xdr:row>
      <xdr:rowOff>47625</xdr:rowOff>
    </xdr:to>
    <xdr:sp macro="" textlink="'Bank Rec'!C88">
      <xdr:nvSpPr>
        <xdr:cNvPr id="25" name="Rectangle: Rounded Corners 24">
          <a:extLst>
            <a:ext uri="{FF2B5EF4-FFF2-40B4-BE49-F238E27FC236}">
              <a16:creationId xmlns:a16="http://schemas.microsoft.com/office/drawing/2014/main" id="{B45FA154-1031-4C1A-A7EC-16261609CFF6}"/>
            </a:ext>
          </a:extLst>
        </xdr:cNvPr>
        <xdr:cNvSpPr/>
      </xdr:nvSpPr>
      <xdr:spPr>
        <a:xfrm>
          <a:off x="8900264" y="0"/>
          <a:ext cx="2082220" cy="1510665"/>
        </a:xfrm>
        <a:prstGeom prst="roundRect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fld id="{B0511203-79E6-49E7-9182-B7F93D78B5A5}" type="TxLink">
            <a:rPr lang="en-US" sz="32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£631,201 </a:t>
          </a:fld>
          <a:endParaRPr lang="en-GB" sz="3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1047750</xdr:colOff>
      <xdr:row>0</xdr:row>
      <xdr:rowOff>0</xdr:rowOff>
    </xdr:from>
    <xdr:to>
      <xdr:col>10</xdr:col>
      <xdr:colOff>839100</xdr:colOff>
      <xdr:row>8</xdr:row>
      <xdr:rowOff>28575</xdr:rowOff>
    </xdr:to>
    <xdr:sp macro="" textlink="'Bank Rec'!C89">
      <xdr:nvSpPr>
        <xdr:cNvPr id="26" name="Rectangle: Rounded Corners 25">
          <a:extLst>
            <a:ext uri="{FF2B5EF4-FFF2-40B4-BE49-F238E27FC236}">
              <a16:creationId xmlns:a16="http://schemas.microsoft.com/office/drawing/2014/main" id="{ABC5D9AA-85B3-40E8-AA7A-713A7A7361EE}"/>
            </a:ext>
          </a:extLst>
        </xdr:cNvPr>
        <xdr:cNvSpPr/>
      </xdr:nvSpPr>
      <xdr:spPr>
        <a:xfrm>
          <a:off x="10982325" y="0"/>
          <a:ext cx="1944000" cy="1476375"/>
        </a:xfrm>
        <a:prstGeom prst="roundRect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fld id="{E2A669C9-50A0-40DD-BCC9-7E500A3AB92A}" type="TxLink">
            <a:rPr lang="en-US" sz="3200" b="0" i="0" u="none" strike="noStrike">
              <a:solidFill>
                <a:sysClr val="windowText" lastClr="000000"/>
              </a:solidFill>
              <a:latin typeface="Calibri"/>
              <a:cs typeface="Calibri"/>
            </a:rPr>
            <a:pPr algn="ctr"/>
            <a:t> £19,430 </a:t>
          </a:fld>
          <a:endParaRPr lang="en-GB" sz="3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866710</xdr:colOff>
      <xdr:row>0</xdr:row>
      <xdr:rowOff>0</xdr:rowOff>
    </xdr:from>
    <xdr:to>
      <xdr:col>13</xdr:col>
      <xdr:colOff>515185</xdr:colOff>
      <xdr:row>8</xdr:row>
      <xdr:rowOff>28200</xdr:rowOff>
    </xdr:to>
    <xdr:sp macro="" textlink="'Bank Rec'!C90">
      <xdr:nvSpPr>
        <xdr:cNvPr id="27" name="Rectangle: Rounded Corners 26">
          <a:extLst>
            <a:ext uri="{FF2B5EF4-FFF2-40B4-BE49-F238E27FC236}">
              <a16:creationId xmlns:a16="http://schemas.microsoft.com/office/drawing/2014/main" id="{13C904A1-F050-4B03-B392-01274D9CBD94}"/>
            </a:ext>
          </a:extLst>
        </xdr:cNvPr>
        <xdr:cNvSpPr/>
      </xdr:nvSpPr>
      <xdr:spPr>
        <a:xfrm>
          <a:off x="12953935" y="0"/>
          <a:ext cx="1944000" cy="1476000"/>
        </a:xfrm>
        <a:prstGeom prst="roundRect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fld id="{B73FCD48-FCF2-4038-B51A-ED668AC623D7}" type="TxLink">
            <a:rPr lang="en-US" sz="32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£14,711 </a:t>
          </a:fld>
          <a:endParaRPr lang="en-GB" sz="3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261937</xdr:colOff>
      <xdr:row>0</xdr:row>
      <xdr:rowOff>28575</xdr:rowOff>
    </xdr:from>
    <xdr:to>
      <xdr:col>5</xdr:col>
      <xdr:colOff>285750</xdr:colOff>
      <xdr:row>14</xdr:row>
      <xdr:rowOff>152401</xdr:rowOff>
    </xdr:to>
    <xdr:sp macro="" textlink="'Bank Rec'!C92">
      <xdr:nvSpPr>
        <xdr:cNvPr id="28" name="Rectangle: Rounded Corners 27">
          <a:extLst>
            <a:ext uri="{FF2B5EF4-FFF2-40B4-BE49-F238E27FC236}">
              <a16:creationId xmlns:a16="http://schemas.microsoft.com/office/drawing/2014/main" id="{C8ABFC26-A7E0-4A24-98FC-B7B6A98CA075}"/>
            </a:ext>
          </a:extLst>
        </xdr:cNvPr>
        <xdr:cNvSpPr/>
      </xdr:nvSpPr>
      <xdr:spPr>
        <a:xfrm>
          <a:off x="4814887" y="28575"/>
          <a:ext cx="2176463" cy="2657476"/>
        </a:xfrm>
        <a:prstGeom prst="roundRect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fld id="{AC795A4A-4C8D-40DD-AEE7-BA6A7B152D3D}" type="TxLink">
            <a:rPr lang="en-US" sz="2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£1,172,770 </a:t>
          </a:fld>
          <a:endParaRPr lang="en-GB" sz="2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</xdr:col>
      <xdr:colOff>552451</xdr:colOff>
      <xdr:row>0</xdr:row>
      <xdr:rowOff>95251</xdr:rowOff>
    </xdr:from>
    <xdr:ext cx="1514474" cy="142874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E4273B-8D1C-430E-9460-432317FA7793}"/>
            </a:ext>
          </a:extLst>
        </xdr:cNvPr>
        <xdr:cNvSpPr txBox="1"/>
      </xdr:nvSpPr>
      <xdr:spPr>
        <a:xfrm>
          <a:off x="5105401" y="95251"/>
          <a:ext cx="1514474" cy="1428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3600">
              <a:solidFill>
                <a:sysClr val="windowText" lastClr="000000"/>
              </a:solidFill>
            </a:rPr>
            <a:t>Total</a:t>
          </a:r>
          <a:r>
            <a:rPr lang="en-GB" sz="3600">
              <a:solidFill>
                <a:schemeClr val="bg1"/>
              </a:solidFill>
            </a:rPr>
            <a:t> </a:t>
          </a:r>
          <a:r>
            <a:rPr lang="en-GB" sz="3600">
              <a:solidFill>
                <a:sysClr val="windowText" lastClr="000000"/>
              </a:solidFill>
            </a:rPr>
            <a:t>Funds</a:t>
          </a:r>
        </a:p>
      </xdr:txBody>
    </xdr:sp>
    <xdr:clientData/>
  </xdr:oneCellAnchor>
  <xdr:oneCellAnchor>
    <xdr:from>
      <xdr:col>7</xdr:col>
      <xdr:colOff>29029</xdr:colOff>
      <xdr:row>0</xdr:row>
      <xdr:rowOff>19050</xdr:rowOff>
    </xdr:from>
    <xdr:ext cx="2075995" cy="666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91411F6-B887-4C72-828A-9354E35EE210}"/>
            </a:ext>
          </a:extLst>
        </xdr:cNvPr>
        <xdr:cNvSpPr txBox="1"/>
      </xdr:nvSpPr>
      <xdr:spPr>
        <a:xfrm>
          <a:off x="8887279" y="19050"/>
          <a:ext cx="2075995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GB" sz="1600">
              <a:solidFill>
                <a:sysClr val="windowText" lastClr="000000"/>
              </a:solidFill>
            </a:rPr>
            <a:t>WTC reserve </a:t>
          </a:r>
          <a:r>
            <a:rPr lang="en-GB" sz="1600" baseline="0">
              <a:solidFill>
                <a:sysClr val="windowText" lastClr="000000"/>
              </a:solidFill>
            </a:rPr>
            <a:t>funds</a:t>
          </a:r>
          <a:endParaRPr lang="en-GB" sz="16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8</xdr:col>
      <xdr:colOff>1076324</xdr:colOff>
      <xdr:row>0</xdr:row>
      <xdr:rowOff>7258</xdr:rowOff>
    </xdr:from>
    <xdr:ext cx="1924051" cy="59508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9551D72-807E-42F6-ABE7-ACCA112DD4D7}"/>
            </a:ext>
          </a:extLst>
        </xdr:cNvPr>
        <xdr:cNvSpPr txBox="1"/>
      </xdr:nvSpPr>
      <xdr:spPr>
        <a:xfrm>
          <a:off x="11010899" y="7258"/>
          <a:ext cx="1924051" cy="595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GB" sz="1600">
              <a:solidFill>
                <a:sysClr val="windowText" lastClr="000000"/>
              </a:solidFill>
            </a:rPr>
            <a:t>WPT</a:t>
          </a:r>
          <a:r>
            <a:rPr lang="en-GB" sz="1600">
              <a:solidFill>
                <a:schemeClr val="bg1"/>
              </a:solidFill>
            </a:rPr>
            <a:t> </a:t>
          </a:r>
          <a:r>
            <a:rPr lang="en-GB" sz="1600">
              <a:solidFill>
                <a:sysClr val="windowText" lastClr="000000"/>
              </a:solidFill>
            </a:rPr>
            <a:t>available</a:t>
          </a:r>
          <a:r>
            <a:rPr lang="en-GB" sz="1600">
              <a:solidFill>
                <a:schemeClr val="bg1"/>
              </a:solidFill>
            </a:rPr>
            <a:t> </a:t>
          </a:r>
          <a:r>
            <a:rPr lang="en-GB" sz="1600">
              <a:solidFill>
                <a:sysClr val="windowText" lastClr="000000"/>
              </a:solidFill>
            </a:rPr>
            <a:t>funds</a:t>
          </a:r>
        </a:p>
      </xdr:txBody>
    </xdr:sp>
    <xdr:clientData/>
  </xdr:oneCellAnchor>
  <xdr:oneCellAnchor>
    <xdr:from>
      <xdr:col>10</xdr:col>
      <xdr:colOff>1038225</xdr:colOff>
      <xdr:row>0</xdr:row>
      <xdr:rowOff>104776</xdr:rowOff>
    </xdr:from>
    <xdr:ext cx="1552575" cy="3810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5189906-2F5C-4780-A52A-15B3D1632C55}"/>
            </a:ext>
          </a:extLst>
        </xdr:cNvPr>
        <xdr:cNvSpPr txBox="1"/>
      </xdr:nvSpPr>
      <xdr:spPr>
        <a:xfrm>
          <a:off x="13125450" y="104776"/>
          <a:ext cx="1552575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7</xdr:col>
      <xdr:colOff>31620</xdr:colOff>
      <xdr:row>8</xdr:row>
      <xdr:rowOff>90196</xdr:rowOff>
    </xdr:from>
    <xdr:to>
      <xdr:col>8</xdr:col>
      <xdr:colOff>974398</xdr:colOff>
      <xdr:row>14</xdr:row>
      <xdr:rowOff>110081</xdr:rowOff>
    </xdr:to>
    <xdr:sp macro="" textlink="'Debtors Summary'!J3">
      <xdr:nvSpPr>
        <xdr:cNvPr id="29" name="Rectangle: Rounded Corners 28">
          <a:extLst>
            <a:ext uri="{FF2B5EF4-FFF2-40B4-BE49-F238E27FC236}">
              <a16:creationId xmlns:a16="http://schemas.microsoft.com/office/drawing/2014/main" id="{E6DD98BA-B1E3-4F9F-B227-DEEEB0A415C3}"/>
            </a:ext>
          </a:extLst>
        </xdr:cNvPr>
        <xdr:cNvSpPr/>
      </xdr:nvSpPr>
      <xdr:spPr>
        <a:xfrm>
          <a:off x="8820020" y="1599681"/>
          <a:ext cx="2053121" cy="1152000"/>
        </a:xfrm>
        <a:prstGeom prst="roundRect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fld id="{FA9DF355-120A-4C70-9801-B4DC1BEA95F4}" type="TxLink">
            <a:rPr lang="en-US" sz="3600" b="0" i="0" u="none" strike="noStrike">
              <a:solidFill>
                <a:sysClr val="windowText" lastClr="000000"/>
              </a:solidFill>
              <a:latin typeface="Calibri"/>
              <a:cs typeface="Calibri"/>
            </a:rPr>
            <a:pPr algn="ctr"/>
            <a:t>£10 K</a:t>
          </a:fld>
          <a:endParaRPr lang="en-GB" sz="3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1000448</xdr:colOff>
      <xdr:row>8</xdr:row>
      <xdr:rowOff>80347</xdr:rowOff>
    </xdr:from>
    <xdr:to>
      <xdr:col>10</xdr:col>
      <xdr:colOff>832886</xdr:colOff>
      <xdr:row>14</xdr:row>
      <xdr:rowOff>100232</xdr:rowOff>
    </xdr:to>
    <xdr:sp macro="" textlink="'Debtors Summary'!J4">
      <xdr:nvSpPr>
        <xdr:cNvPr id="31" name="Rectangle: Rounded Corners 30">
          <a:extLst>
            <a:ext uri="{FF2B5EF4-FFF2-40B4-BE49-F238E27FC236}">
              <a16:creationId xmlns:a16="http://schemas.microsoft.com/office/drawing/2014/main" id="{40BBC994-3581-4BD2-99AF-B448589C030C}"/>
            </a:ext>
          </a:extLst>
        </xdr:cNvPr>
        <xdr:cNvSpPr/>
      </xdr:nvSpPr>
      <xdr:spPr>
        <a:xfrm>
          <a:off x="10899191" y="1589832"/>
          <a:ext cx="2053123" cy="1152000"/>
        </a:xfrm>
        <a:prstGeom prst="roundRect">
          <a:avLst/>
        </a:prstGeom>
        <a:solidFill>
          <a:srgbClr val="FFFF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fld id="{FD22537E-7856-43AD-850F-3EFC46E39BB1}" type="TxLink">
            <a:rPr lang="en-US" sz="3600" b="0" i="0" u="none" strike="noStrike">
              <a:solidFill>
                <a:sysClr val="windowText" lastClr="000000"/>
              </a:solidFill>
              <a:latin typeface="Calibri"/>
              <a:cs typeface="Calibri"/>
            </a:rPr>
            <a:pPr algn="ctr"/>
            <a:t>£17 K</a:t>
          </a:fld>
          <a:endParaRPr lang="en-GB" sz="3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856344</xdr:colOff>
      <xdr:row>8</xdr:row>
      <xdr:rowOff>72571</xdr:rowOff>
    </xdr:from>
    <xdr:to>
      <xdr:col>13</xdr:col>
      <xdr:colOff>491715</xdr:colOff>
      <xdr:row>14</xdr:row>
      <xdr:rowOff>104775</xdr:rowOff>
    </xdr:to>
    <xdr:sp macro="" textlink="'Debtors Summary'!J5">
      <xdr:nvSpPr>
        <xdr:cNvPr id="32" name="Rectangle: Rounded Corners 31">
          <a:extLst>
            <a:ext uri="{FF2B5EF4-FFF2-40B4-BE49-F238E27FC236}">
              <a16:creationId xmlns:a16="http://schemas.microsoft.com/office/drawing/2014/main" id="{E42CE7B0-6312-4828-9507-CA3E23C9D2B0}"/>
            </a:ext>
          </a:extLst>
        </xdr:cNvPr>
        <xdr:cNvSpPr/>
      </xdr:nvSpPr>
      <xdr:spPr>
        <a:xfrm>
          <a:off x="12943569" y="1520371"/>
          <a:ext cx="1930896" cy="1118054"/>
        </a:xfrm>
        <a:prstGeom prst="roundRect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fld id="{6BF9B26C-13CD-4291-8213-340269DB3245}" type="TxLink">
            <a:rPr lang="en-US" sz="3600" b="0" i="0" u="none" strike="noStrike">
              <a:solidFill>
                <a:sysClr val="windowText" lastClr="000000"/>
              </a:solidFill>
              <a:latin typeface="Calibri"/>
              <a:cs typeface="Calibri"/>
            </a:rPr>
            <a:pPr algn="ctr"/>
            <a:t>£0 K</a:t>
          </a:fld>
          <a:endParaRPr lang="en-GB" sz="3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940844</xdr:colOff>
      <xdr:row>141</xdr:row>
      <xdr:rowOff>105502</xdr:rowOff>
    </xdr:from>
    <xdr:to>
      <xdr:col>14</xdr:col>
      <xdr:colOff>6278</xdr:colOff>
      <xdr:row>154</xdr:row>
      <xdr:rowOff>107680</xdr:rowOff>
    </xdr:to>
    <xdr:sp macro="" textlink="">
      <xdr:nvSpPr>
        <xdr:cNvPr id="34" name="Rectangle: Rounded Corners 33">
          <a:extLst>
            <a:ext uri="{FF2B5EF4-FFF2-40B4-BE49-F238E27FC236}">
              <a16:creationId xmlns:a16="http://schemas.microsoft.com/office/drawing/2014/main" id="{DAF6D85B-C24D-4A62-AAE2-B4B50E75DEF8}"/>
            </a:ext>
          </a:extLst>
        </xdr:cNvPr>
        <xdr:cNvSpPr/>
      </xdr:nvSpPr>
      <xdr:spPr>
        <a:xfrm>
          <a:off x="10501563" y="22548783"/>
          <a:ext cx="4101778" cy="2323897"/>
        </a:xfrm>
        <a:prstGeom prst="roundRect">
          <a:avLst/>
        </a:prstGeom>
        <a:solidFill>
          <a:srgbClr val="CCE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400">
              <a:solidFill>
                <a:sysClr val="windowText" lastClr="000000"/>
              </a:solidFill>
            </a:rPr>
            <a:t>WTC Debtors co</a:t>
          </a:r>
          <a:r>
            <a:rPr lang="en-GB" sz="1400" baseline="0">
              <a:solidFill>
                <a:sysClr val="windowText" lastClr="000000"/>
              </a:solidFill>
            </a:rPr>
            <a:t>mmentary: The Debtors remain steady with only Cemetery related invoices outstanding.</a:t>
          </a:r>
          <a:endParaRPr lang="en-GB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912587</xdr:colOff>
      <xdr:row>135</xdr:row>
      <xdr:rowOff>50800</xdr:rowOff>
    </xdr:from>
    <xdr:to>
      <xdr:col>13</xdr:col>
      <xdr:colOff>589050</xdr:colOff>
      <xdr:row>141</xdr:row>
      <xdr:rowOff>42228</xdr:rowOff>
    </xdr:to>
    <xdr:sp macro="" textlink="'Debtors Summary'!J3">
      <xdr:nvSpPr>
        <xdr:cNvPr id="36" name="Rectangle: Rounded Corners 35">
          <a:extLst>
            <a:ext uri="{FF2B5EF4-FFF2-40B4-BE49-F238E27FC236}">
              <a16:creationId xmlns:a16="http://schemas.microsoft.com/office/drawing/2014/main" id="{96A3F2AF-37D5-4C7F-82B1-57DB82C69E86}"/>
            </a:ext>
          </a:extLst>
        </xdr:cNvPr>
        <xdr:cNvSpPr/>
      </xdr:nvSpPr>
      <xdr:spPr>
        <a:xfrm>
          <a:off x="10807701" y="23433314"/>
          <a:ext cx="4313777" cy="1101772"/>
        </a:xfrm>
        <a:prstGeom prst="roundRect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fld id="{F921859A-D185-4662-9A5C-1FE2DC9DC45A}" type="TxLink">
            <a:rPr lang="en-US" sz="36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£10 K</a:t>
          </a:fld>
          <a:endParaRPr lang="en-GB" sz="36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914401</xdr:colOff>
      <xdr:row>156</xdr:row>
      <xdr:rowOff>50800</xdr:rowOff>
    </xdr:from>
    <xdr:to>
      <xdr:col>13</xdr:col>
      <xdr:colOff>590864</xdr:colOff>
      <xdr:row>162</xdr:row>
      <xdr:rowOff>42228</xdr:rowOff>
    </xdr:to>
    <xdr:sp macro="" textlink="'Debtors Summary'!J4">
      <xdr:nvSpPr>
        <xdr:cNvPr id="37" name="Rectangle: Rounded Corners 36">
          <a:extLst>
            <a:ext uri="{FF2B5EF4-FFF2-40B4-BE49-F238E27FC236}">
              <a16:creationId xmlns:a16="http://schemas.microsoft.com/office/drawing/2014/main" id="{19328884-9D9F-4830-A7EA-9C042C061FBA}"/>
            </a:ext>
          </a:extLst>
        </xdr:cNvPr>
        <xdr:cNvSpPr/>
      </xdr:nvSpPr>
      <xdr:spPr>
        <a:xfrm>
          <a:off x="10809515" y="27319514"/>
          <a:ext cx="4313777" cy="1101772"/>
        </a:xfrm>
        <a:prstGeom prst="roundRect">
          <a:avLst/>
        </a:prstGeom>
        <a:solidFill>
          <a:srgbClr val="FFFF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fld id="{DC6680CF-7F57-4E57-835E-4B9FF2BEDB8F}" type="TxLink">
            <a:rPr lang="en-US" sz="36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£17 K</a:t>
          </a:fld>
          <a:endParaRPr lang="en-GB" sz="3600">
            <a:solidFill>
              <a:schemeClr val="bg1"/>
            </a:solidFill>
          </a:endParaRPr>
        </a:p>
      </xdr:txBody>
    </xdr:sp>
    <xdr:clientData/>
  </xdr:twoCellAnchor>
  <xdr:oneCellAnchor>
    <xdr:from>
      <xdr:col>7</xdr:col>
      <xdr:colOff>21772</xdr:colOff>
      <xdr:row>8</xdr:row>
      <xdr:rowOff>101600</xdr:rowOff>
    </xdr:from>
    <xdr:ext cx="2053772" cy="543765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5B87EB71-5B56-475C-8DF0-4E98CC760F95}"/>
            </a:ext>
          </a:extLst>
        </xdr:cNvPr>
        <xdr:cNvSpPr txBox="1"/>
      </xdr:nvSpPr>
      <xdr:spPr>
        <a:xfrm>
          <a:off x="8810172" y="1611085"/>
          <a:ext cx="2053772" cy="5437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600">
              <a:solidFill>
                <a:sysClr val="windowText" lastClr="000000"/>
              </a:solidFill>
            </a:rPr>
            <a:t>WTC</a:t>
          </a:r>
          <a:r>
            <a:rPr lang="en-GB" sz="1600">
              <a:solidFill>
                <a:schemeClr val="bg1"/>
              </a:solidFill>
            </a:rPr>
            <a:t> </a:t>
          </a:r>
          <a:r>
            <a:rPr lang="en-GB" sz="1600">
              <a:solidFill>
                <a:sysClr val="windowText" lastClr="000000"/>
              </a:solidFill>
            </a:rPr>
            <a:t>Debtors</a:t>
          </a:r>
        </a:p>
      </xdr:txBody>
    </xdr:sp>
    <xdr:clientData/>
  </xdr:oneCellAnchor>
  <xdr:oneCellAnchor>
    <xdr:from>
      <xdr:col>8</xdr:col>
      <xdr:colOff>1016000</xdr:colOff>
      <xdr:row>8</xdr:row>
      <xdr:rowOff>79828</xdr:rowOff>
    </xdr:from>
    <xdr:ext cx="2032000" cy="542211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7EB208EF-D5AB-4E61-8A28-64F456E82F86}"/>
            </a:ext>
          </a:extLst>
        </xdr:cNvPr>
        <xdr:cNvSpPr txBox="1"/>
      </xdr:nvSpPr>
      <xdr:spPr>
        <a:xfrm>
          <a:off x="10914743" y="1589313"/>
          <a:ext cx="2032000" cy="5422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600">
              <a:solidFill>
                <a:sysClr val="windowText" lastClr="000000"/>
              </a:solidFill>
            </a:rPr>
            <a:t>WPT</a:t>
          </a:r>
          <a:r>
            <a:rPr lang="en-GB" sz="1600">
              <a:solidFill>
                <a:schemeClr val="bg1"/>
              </a:solidFill>
            </a:rPr>
            <a:t> </a:t>
          </a:r>
          <a:r>
            <a:rPr lang="en-GB" sz="1600">
              <a:solidFill>
                <a:sysClr val="windowText" lastClr="000000"/>
              </a:solidFill>
            </a:rPr>
            <a:t>Debtors</a:t>
          </a:r>
          <a:r>
            <a:rPr lang="en-GB" sz="1600">
              <a:solidFill>
                <a:schemeClr val="bg1"/>
              </a:solidFill>
            </a:rPr>
            <a:t> </a:t>
          </a:r>
        </a:p>
      </xdr:txBody>
    </xdr:sp>
    <xdr:clientData/>
  </xdr:oneCellAnchor>
  <xdr:oneCellAnchor>
    <xdr:from>
      <xdr:col>10</xdr:col>
      <xdr:colOff>870858</xdr:colOff>
      <xdr:row>8</xdr:row>
      <xdr:rowOff>72572</xdr:rowOff>
    </xdr:from>
    <xdr:ext cx="2032000" cy="541692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362C948C-34FC-4AAB-AF39-5FB16E88EA84}"/>
            </a:ext>
          </a:extLst>
        </xdr:cNvPr>
        <xdr:cNvSpPr txBox="1"/>
      </xdr:nvSpPr>
      <xdr:spPr>
        <a:xfrm>
          <a:off x="12990286" y="1582057"/>
          <a:ext cx="2032000" cy="5416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600">
              <a:solidFill>
                <a:sysClr val="windowText" lastClr="000000"/>
              </a:solidFill>
            </a:rPr>
            <a:t>TPC</a:t>
          </a:r>
          <a:r>
            <a:rPr lang="en-GB" sz="1600">
              <a:solidFill>
                <a:schemeClr val="bg1"/>
              </a:solidFill>
            </a:rPr>
            <a:t> </a:t>
          </a:r>
          <a:r>
            <a:rPr lang="en-GB" sz="1600">
              <a:solidFill>
                <a:sysClr val="windowText" lastClr="000000"/>
              </a:solidFill>
            </a:rPr>
            <a:t>Debtors</a:t>
          </a:r>
        </a:p>
      </xdr:txBody>
    </xdr:sp>
    <xdr:clientData/>
  </xdr:oneCellAnchor>
  <xdr:oneCellAnchor>
    <xdr:from>
      <xdr:col>8</xdr:col>
      <xdr:colOff>878633</xdr:colOff>
      <xdr:row>135</xdr:row>
      <xdr:rowOff>54428</xdr:rowOff>
    </xdr:from>
    <xdr:ext cx="4338734" cy="598715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69F02F54-0992-4BAD-837C-FFE48D1818C4}"/>
            </a:ext>
          </a:extLst>
        </xdr:cNvPr>
        <xdr:cNvSpPr txBox="1"/>
      </xdr:nvSpPr>
      <xdr:spPr>
        <a:xfrm>
          <a:off x="10784633" y="23614224"/>
          <a:ext cx="4338734" cy="5987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2000"/>
            <a:t>WTC current</a:t>
          </a:r>
          <a:r>
            <a:rPr lang="en-GB" sz="2000" baseline="0"/>
            <a:t> debtors total </a:t>
          </a:r>
          <a:endParaRPr lang="en-GB" sz="2000"/>
        </a:p>
      </xdr:txBody>
    </xdr:sp>
    <xdr:clientData/>
  </xdr:oneCellAnchor>
  <xdr:oneCellAnchor>
    <xdr:from>
      <xdr:col>8</xdr:col>
      <xdr:colOff>925286</xdr:colOff>
      <xdr:row>156</xdr:row>
      <xdr:rowOff>54429</xdr:rowOff>
    </xdr:from>
    <xdr:ext cx="4307631" cy="567612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B3EC9DEC-EB90-4DF1-BDA9-8A8E669BF331}"/>
            </a:ext>
          </a:extLst>
        </xdr:cNvPr>
        <xdr:cNvSpPr txBox="1"/>
      </xdr:nvSpPr>
      <xdr:spPr>
        <a:xfrm>
          <a:off x="10831286" y="27533082"/>
          <a:ext cx="4307631" cy="567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2000">
              <a:solidFill>
                <a:sysClr val="windowText" lastClr="000000"/>
              </a:solidFill>
            </a:rPr>
            <a:t>WPT current debtors</a:t>
          </a:r>
          <a:r>
            <a:rPr lang="en-GB" sz="2000" baseline="0">
              <a:solidFill>
                <a:sysClr val="windowText" lastClr="000000"/>
              </a:solidFill>
            </a:rPr>
            <a:t> total </a:t>
          </a:r>
          <a:endParaRPr lang="en-GB" sz="20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0</xdr:col>
      <xdr:colOff>0</xdr:colOff>
      <xdr:row>178</xdr:row>
      <xdr:rowOff>0</xdr:rowOff>
    </xdr:from>
    <xdr:to>
      <xdr:col>8</xdr:col>
      <xdr:colOff>894000</xdr:colOff>
      <xdr:row>197</xdr:row>
      <xdr:rowOff>54367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C47DC3D5-E479-42B3-A82C-D48AC98B8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901960</xdr:colOff>
      <xdr:row>178</xdr:row>
      <xdr:rowOff>23326</xdr:rowOff>
    </xdr:from>
    <xdr:to>
      <xdr:col>13</xdr:col>
      <xdr:colOff>578423</xdr:colOff>
      <xdr:row>184</xdr:row>
      <xdr:rowOff>14755</xdr:rowOff>
    </xdr:to>
    <xdr:sp macro="" textlink="'Debtors Summary'!J5">
      <xdr:nvSpPr>
        <xdr:cNvPr id="45" name="Rectangle: Rounded Corners 44">
          <a:extLst>
            <a:ext uri="{FF2B5EF4-FFF2-40B4-BE49-F238E27FC236}">
              <a16:creationId xmlns:a16="http://schemas.microsoft.com/office/drawing/2014/main" id="{7723F005-0607-4A2C-8516-7F35CECE0D6F}"/>
            </a:ext>
          </a:extLst>
        </xdr:cNvPr>
        <xdr:cNvSpPr/>
      </xdr:nvSpPr>
      <xdr:spPr>
        <a:xfrm>
          <a:off x="10807960" y="31607449"/>
          <a:ext cx="4318443" cy="1111102"/>
        </a:xfrm>
        <a:prstGeom prst="roundRect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fld id="{B7DBAAB8-1E0D-4545-8BDE-E3B3FB268FF5}" type="TxLink">
            <a:rPr lang="en-US" sz="36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£0 K</a:t>
          </a:fld>
          <a:endParaRPr lang="en-GB" sz="36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925286</xdr:colOff>
      <xdr:row>184</xdr:row>
      <xdr:rowOff>31103</xdr:rowOff>
    </xdr:from>
    <xdr:to>
      <xdr:col>13</xdr:col>
      <xdr:colOff>601749</xdr:colOff>
      <xdr:row>197</xdr:row>
      <xdr:rowOff>25660</xdr:rowOff>
    </xdr:to>
    <xdr:sp macro="" textlink="">
      <xdr:nvSpPr>
        <xdr:cNvPr id="46" name="Rectangle: Rounded Corners 45">
          <a:extLst>
            <a:ext uri="{FF2B5EF4-FFF2-40B4-BE49-F238E27FC236}">
              <a16:creationId xmlns:a16="http://schemas.microsoft.com/office/drawing/2014/main" id="{2BA60F60-911C-4D9F-BD8A-5B8B8D5ABC9E}"/>
            </a:ext>
          </a:extLst>
        </xdr:cNvPr>
        <xdr:cNvSpPr/>
      </xdr:nvSpPr>
      <xdr:spPr>
        <a:xfrm>
          <a:off x="10831286" y="32734899"/>
          <a:ext cx="4318443" cy="2420517"/>
        </a:xfrm>
        <a:prstGeom prst="roundRect">
          <a:avLst/>
        </a:prstGeom>
        <a:solidFill>
          <a:srgbClr val="CCE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TPC Debtors co</a:t>
          </a:r>
          <a:r>
            <a:rPr lang="en-GB" sz="14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mmentary : WPT has repaid the £60k debt to TPC which in turn repaid WTC.</a:t>
          </a:r>
          <a:endParaRPr lang="en-GB" sz="1400">
            <a:solidFill>
              <a:sysClr val="windowText" lastClr="000000"/>
            </a:solidFill>
            <a:effectLst/>
          </a:endParaRPr>
        </a:p>
      </xdr:txBody>
    </xdr:sp>
    <xdr:clientData/>
  </xdr:twoCellAnchor>
  <xdr:oneCellAnchor>
    <xdr:from>
      <xdr:col>8</xdr:col>
      <xdr:colOff>917511</xdr:colOff>
      <xdr:row>178</xdr:row>
      <xdr:rowOff>15550</xdr:rowOff>
    </xdr:from>
    <xdr:ext cx="4307632" cy="575388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79E3D382-4D34-4FD1-A877-AADAAD27BDDE}"/>
            </a:ext>
          </a:extLst>
        </xdr:cNvPr>
        <xdr:cNvSpPr txBox="1"/>
      </xdr:nvSpPr>
      <xdr:spPr>
        <a:xfrm>
          <a:off x="10823511" y="31599673"/>
          <a:ext cx="4307632" cy="575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2000"/>
            <a:t>TPC current debtors total </a:t>
          </a:r>
        </a:p>
      </xdr:txBody>
    </xdr:sp>
    <xdr:clientData/>
  </xdr:oneCellAnchor>
  <xdr:twoCellAnchor>
    <xdr:from>
      <xdr:col>10</xdr:col>
      <xdr:colOff>489856</xdr:colOff>
      <xdr:row>57</xdr:row>
      <xdr:rowOff>54429</xdr:rowOff>
    </xdr:from>
    <xdr:to>
      <xdr:col>13</xdr:col>
      <xdr:colOff>591672</xdr:colOff>
      <xdr:row>63</xdr:row>
      <xdr:rowOff>77562</xdr:rowOff>
    </xdr:to>
    <xdr:sp macro="" textlink="">
      <xdr:nvSpPr>
        <xdr:cNvPr id="48" name="Rectangle: Rounded Corners 4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EE713D9-1237-460D-9783-6580F7CC8C05}"/>
            </a:ext>
          </a:extLst>
        </xdr:cNvPr>
        <xdr:cNvSpPr/>
      </xdr:nvSpPr>
      <xdr:spPr>
        <a:xfrm>
          <a:off x="12619652" y="6959082"/>
          <a:ext cx="2520000" cy="114280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endParaRPr lang="en-US" sz="3600" b="0" i="0" u="none" strike="noStrike">
            <a:solidFill>
              <a:schemeClr val="bg1"/>
            </a:solidFill>
            <a:latin typeface="Calibri"/>
            <a:cs typeface="Calibri"/>
          </a:endParaRPr>
        </a:p>
      </xdr:txBody>
    </xdr:sp>
    <xdr:clientData/>
  </xdr:twoCellAnchor>
  <xdr:oneCellAnchor>
    <xdr:from>
      <xdr:col>10</xdr:col>
      <xdr:colOff>552062</xdr:colOff>
      <xdr:row>58</xdr:row>
      <xdr:rowOff>31099</xdr:rowOff>
    </xdr:from>
    <xdr:ext cx="2402632" cy="583165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188061B5-9E1F-47DA-B035-6006EE3516E6}"/>
            </a:ext>
          </a:extLst>
        </xdr:cNvPr>
        <xdr:cNvSpPr txBox="1"/>
      </xdr:nvSpPr>
      <xdr:spPr>
        <a:xfrm rot="10800000" flipV="1">
          <a:off x="12681858" y="7122365"/>
          <a:ext cx="2402632" cy="583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400">
              <a:solidFill>
                <a:schemeClr val="bg1"/>
              </a:solidFill>
            </a:rPr>
            <a:t>Click here to see the bank reconcilliation </a:t>
          </a:r>
        </a:p>
      </xdr:txBody>
    </xdr:sp>
    <xdr:clientData/>
  </xdr:oneCellAnchor>
  <xdr:twoCellAnchor>
    <xdr:from>
      <xdr:col>0</xdr:col>
      <xdr:colOff>0</xdr:colOff>
      <xdr:row>127</xdr:row>
      <xdr:rowOff>95250</xdr:rowOff>
    </xdr:from>
    <xdr:to>
      <xdr:col>10</xdr:col>
      <xdr:colOff>1000125</xdr:colOff>
      <xdr:row>133</xdr:row>
      <xdr:rowOff>81306</xdr:rowOff>
    </xdr:to>
    <xdr:sp macro="" textlink="">
      <xdr:nvSpPr>
        <xdr:cNvPr id="95" name="Rectangle: Rounded Corners 49">
          <a:extLst>
            <a:ext uri="{FF2B5EF4-FFF2-40B4-BE49-F238E27FC236}">
              <a16:creationId xmlns:a16="http://schemas.microsoft.com/office/drawing/2014/main" id="{2BDA9DDF-E94C-47D9-A40A-D27F8810B0C8}"/>
            </a:ext>
          </a:extLst>
        </xdr:cNvPr>
        <xdr:cNvSpPr/>
      </xdr:nvSpPr>
      <xdr:spPr>
        <a:xfrm>
          <a:off x="0" y="27658219"/>
          <a:ext cx="12430125" cy="1129056"/>
        </a:xfrm>
        <a:prstGeom prst="roundRect">
          <a:avLst>
            <a:gd name="adj" fmla="val 16667"/>
          </a:avLst>
        </a:prstGeom>
        <a:solidFill>
          <a:srgbClr val="CCE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400">
              <a:solidFill>
                <a:sysClr val="windowText" lastClr="000000"/>
              </a:solidFill>
            </a:rPr>
            <a:t>Monthly</a:t>
          </a:r>
          <a:r>
            <a:rPr lang="en-GB" sz="1400" baseline="0">
              <a:solidFill>
                <a:sysClr val="windowText" lastClr="000000"/>
              </a:solidFill>
            </a:rPr>
            <a:t> income and expenditure summary </a:t>
          </a:r>
        </a:p>
      </xdr:txBody>
    </xdr:sp>
    <xdr:clientData/>
  </xdr:twoCellAnchor>
  <xdr:twoCellAnchor>
    <xdr:from>
      <xdr:col>11</xdr:col>
      <xdr:colOff>7777</xdr:colOff>
      <xdr:row>80</xdr:row>
      <xdr:rowOff>0</xdr:rowOff>
    </xdr:from>
    <xdr:to>
      <xdr:col>13</xdr:col>
      <xdr:colOff>598715</xdr:colOff>
      <xdr:row>86</xdr:row>
      <xdr:rowOff>186420</xdr:rowOff>
    </xdr:to>
    <xdr:sp macro="" textlink="$E$105">
      <xdr:nvSpPr>
        <xdr:cNvPr id="51" name="Rectangle: Rounded Corners 50">
          <a:extLst>
            <a:ext uri="{FF2B5EF4-FFF2-40B4-BE49-F238E27FC236}">
              <a16:creationId xmlns:a16="http://schemas.microsoft.com/office/drawing/2014/main" id="{26E770F9-C393-4D0B-B91C-2D721FE51D04}"/>
            </a:ext>
          </a:extLst>
        </xdr:cNvPr>
        <xdr:cNvSpPr/>
      </xdr:nvSpPr>
      <xdr:spPr>
        <a:xfrm>
          <a:off x="13249471" y="11204510"/>
          <a:ext cx="1897224" cy="1313869"/>
        </a:xfrm>
        <a:prstGeom prst="roundRect">
          <a:avLst/>
        </a:prstGeom>
        <a:solidFill>
          <a:srgbClr val="FFFF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D65799C-87F3-4025-9D5D-1B73B861FE72}" type="TxLink">
            <a:rPr lang="en-US" sz="24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£106,857</a:t>
          </a:fld>
          <a:endParaRPr lang="en-US" sz="2400" b="0" i="0" u="none" strike="noStrike">
            <a:solidFill>
              <a:schemeClr val="bg1"/>
            </a:solidFill>
            <a:latin typeface="Calibri"/>
            <a:cs typeface="Calibri"/>
          </a:endParaRPr>
        </a:p>
      </xdr:txBody>
    </xdr:sp>
    <xdr:clientData/>
  </xdr:twoCellAnchor>
  <xdr:oneCellAnchor>
    <xdr:from>
      <xdr:col>11</xdr:col>
      <xdr:colOff>31103</xdr:colOff>
      <xdr:row>80</xdr:row>
      <xdr:rowOff>1374</xdr:rowOff>
    </xdr:from>
    <xdr:ext cx="1873898" cy="311496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6C031EA2-4498-436F-A07D-502E68E59A6E}"/>
            </a:ext>
          </a:extLst>
        </xdr:cNvPr>
        <xdr:cNvSpPr txBox="1"/>
      </xdr:nvSpPr>
      <xdr:spPr>
        <a:xfrm>
          <a:off x="13194653" y="14460324"/>
          <a:ext cx="187389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GB" sz="1400" b="1"/>
            <a:t>WTC have overspent </a:t>
          </a:r>
        </a:p>
      </xdr:txBody>
    </xdr:sp>
    <xdr:clientData/>
  </xdr:oneCellAnchor>
  <xdr:oneCellAnchor>
    <xdr:from>
      <xdr:col>11</xdr:col>
      <xdr:colOff>15551</xdr:colOff>
      <xdr:row>84</xdr:row>
      <xdr:rowOff>154647</xdr:rowOff>
    </xdr:from>
    <xdr:ext cx="1856466" cy="530658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B1B3A36E-A90B-4205-B933-75F88618CF0A}"/>
            </a:ext>
          </a:extLst>
        </xdr:cNvPr>
        <xdr:cNvSpPr txBox="1"/>
      </xdr:nvSpPr>
      <xdr:spPr>
        <a:xfrm>
          <a:off x="13257245" y="12548810"/>
          <a:ext cx="1856466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GB" sz="1400" b="1"/>
            <a:t>vs budget </a:t>
          </a:r>
        </a:p>
        <a:p>
          <a:pPr algn="ctr"/>
          <a:r>
            <a:rPr lang="en-GB" sz="1400" b="1"/>
            <a:t>year to date</a:t>
          </a:r>
        </a:p>
      </xdr:txBody>
    </xdr:sp>
    <xdr:clientData/>
  </xdr:oneCellAnchor>
  <xdr:twoCellAnchor>
    <xdr:from>
      <xdr:col>11</xdr:col>
      <xdr:colOff>15551</xdr:colOff>
      <xdr:row>87</xdr:row>
      <xdr:rowOff>1</xdr:rowOff>
    </xdr:from>
    <xdr:to>
      <xdr:col>13</xdr:col>
      <xdr:colOff>606489</xdr:colOff>
      <xdr:row>99</xdr:row>
      <xdr:rowOff>186420</xdr:rowOff>
    </xdr:to>
    <xdr:sp macro="" textlink="$J$105">
      <xdr:nvSpPr>
        <xdr:cNvPr id="55" name="Rectangle: Rounded Corners 54">
          <a:extLst>
            <a:ext uri="{FF2B5EF4-FFF2-40B4-BE49-F238E27FC236}">
              <a16:creationId xmlns:a16="http://schemas.microsoft.com/office/drawing/2014/main" id="{06281044-8238-4766-B2C5-E95C111B5A44}"/>
            </a:ext>
          </a:extLst>
        </xdr:cNvPr>
        <xdr:cNvSpPr/>
      </xdr:nvSpPr>
      <xdr:spPr>
        <a:xfrm>
          <a:off x="13257245" y="13055082"/>
          <a:ext cx="1897224" cy="1772624"/>
        </a:xfrm>
        <a:prstGeom prst="roundRect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ACEF941-1B14-4B30-8CCA-7809AAA8665E}" type="TxLink">
            <a:rPr lang="en-US" sz="24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£2,717</a:t>
          </a:fld>
          <a:endParaRPr lang="en-US" sz="2400" b="0" i="0" u="none" strike="noStrike">
            <a:solidFill>
              <a:schemeClr val="bg1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11</xdr:col>
      <xdr:colOff>23327</xdr:colOff>
      <xdr:row>100</xdr:row>
      <xdr:rowOff>31101</xdr:rowOff>
    </xdr:from>
    <xdr:to>
      <xdr:col>13</xdr:col>
      <xdr:colOff>606645</xdr:colOff>
      <xdr:row>104</xdr:row>
      <xdr:rowOff>225297</xdr:rowOff>
    </xdr:to>
    <xdr:sp macro="" textlink="'WTC Inc &amp; Exp'!K26">
      <xdr:nvSpPr>
        <xdr:cNvPr id="56" name="Rectangle: Rounded Corners 55">
          <a:extLst>
            <a:ext uri="{FF2B5EF4-FFF2-40B4-BE49-F238E27FC236}">
              <a16:creationId xmlns:a16="http://schemas.microsoft.com/office/drawing/2014/main" id="{1BD89611-B824-4574-B73A-7DA29D304572}"/>
            </a:ext>
          </a:extLst>
        </xdr:cNvPr>
        <xdr:cNvSpPr/>
      </xdr:nvSpPr>
      <xdr:spPr>
        <a:xfrm>
          <a:off x="12843977" y="15566376"/>
          <a:ext cx="1802518" cy="1794396"/>
        </a:xfrm>
        <a:prstGeom prst="roundRect">
          <a:avLst/>
        </a:prstGeom>
        <a:solidFill>
          <a:srgbClr val="FFFF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AFE33C3D-0EE3-4D28-863C-DA9B19DEB90C}" type="TxLink">
            <a:rPr lang="en-US" sz="24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£114,738</a:t>
          </a:fld>
          <a:endParaRPr lang="en-US" sz="2400" b="0" i="0" u="none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oneCellAnchor>
    <xdr:from>
      <xdr:col>11</xdr:col>
      <xdr:colOff>15551</xdr:colOff>
      <xdr:row>87</xdr:row>
      <xdr:rowOff>1</xdr:rowOff>
    </xdr:from>
    <xdr:ext cx="1881673" cy="622039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D850113E-EE8E-4C15-A4A1-D2F8A1C629EF}"/>
            </a:ext>
          </a:extLst>
        </xdr:cNvPr>
        <xdr:cNvSpPr txBox="1"/>
      </xdr:nvSpPr>
      <xdr:spPr>
        <a:xfrm>
          <a:off x="13257245" y="13055082"/>
          <a:ext cx="1881673" cy="6220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GB" sz="1400" b="1"/>
            <a:t>WTC have</a:t>
          </a:r>
          <a:r>
            <a:rPr lang="en-GB" sz="1400" b="1" baseline="0"/>
            <a:t> surpassed the income target by</a:t>
          </a:r>
          <a:endParaRPr lang="en-GB" sz="1400" b="1"/>
        </a:p>
      </xdr:txBody>
    </xdr:sp>
    <xdr:clientData/>
  </xdr:oneCellAnchor>
  <xdr:oneCellAnchor>
    <xdr:from>
      <xdr:col>11</xdr:col>
      <xdr:colOff>1</xdr:colOff>
      <xdr:row>94</xdr:row>
      <xdr:rowOff>108858</xdr:rowOff>
    </xdr:from>
    <xdr:ext cx="1904999" cy="614265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1F3B6331-1D3D-4144-9F11-74516C23FD24}"/>
            </a:ext>
          </a:extLst>
        </xdr:cNvPr>
        <xdr:cNvSpPr txBox="1"/>
      </xdr:nvSpPr>
      <xdr:spPr>
        <a:xfrm>
          <a:off x="13241695" y="14353592"/>
          <a:ext cx="1904999" cy="614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400" b="1"/>
            <a:t>vs budget </a:t>
          </a:r>
        </a:p>
        <a:p>
          <a:pPr algn="ctr"/>
          <a:r>
            <a:rPr lang="en-GB" sz="1400" b="1"/>
            <a:t>year to date </a:t>
          </a:r>
        </a:p>
      </xdr:txBody>
    </xdr:sp>
    <xdr:clientData/>
  </xdr:oneCellAnchor>
  <xdr:oneCellAnchor>
    <xdr:from>
      <xdr:col>11</xdr:col>
      <xdr:colOff>7776</xdr:colOff>
      <xdr:row>100</xdr:row>
      <xdr:rowOff>46653</xdr:rowOff>
    </xdr:from>
    <xdr:ext cx="1905000" cy="53651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696023C9-524F-4AE6-B335-DF4DF41768D0}"/>
            </a:ext>
          </a:extLst>
        </xdr:cNvPr>
        <xdr:cNvSpPr txBox="1"/>
      </xdr:nvSpPr>
      <xdr:spPr>
        <a:xfrm>
          <a:off x="13249470" y="15084490"/>
          <a:ext cx="1905000" cy="536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400" b="1"/>
            <a:t>WTC have an overall overspend of </a:t>
          </a:r>
        </a:p>
      </xdr:txBody>
    </xdr:sp>
    <xdr:clientData/>
  </xdr:oneCellAnchor>
  <xdr:oneCellAnchor>
    <xdr:from>
      <xdr:col>11</xdr:col>
      <xdr:colOff>7776</xdr:colOff>
      <xdr:row>103</xdr:row>
      <xdr:rowOff>404326</xdr:rowOff>
    </xdr:from>
    <xdr:ext cx="1920550" cy="590939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FEFC6C0D-6C05-46B0-84B4-D9F4FA9B17E7}"/>
            </a:ext>
          </a:extLst>
        </xdr:cNvPr>
        <xdr:cNvSpPr txBox="1"/>
      </xdr:nvSpPr>
      <xdr:spPr>
        <a:xfrm>
          <a:off x="13249470" y="16235265"/>
          <a:ext cx="1920550" cy="590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GB" sz="1400" b="1"/>
            <a:t>vs budget</a:t>
          </a:r>
          <a:r>
            <a:rPr lang="en-GB" sz="1400" b="1" baseline="0"/>
            <a:t> </a:t>
          </a:r>
        </a:p>
        <a:p>
          <a:pPr algn="ctr"/>
          <a:r>
            <a:rPr lang="en-GB" sz="1400" b="1" baseline="0"/>
            <a:t>year to date </a:t>
          </a:r>
          <a:endParaRPr lang="en-GB" sz="1400" b="1"/>
        </a:p>
      </xdr:txBody>
    </xdr:sp>
    <xdr:clientData/>
  </xdr:oneCellAnchor>
  <xdr:twoCellAnchor>
    <xdr:from>
      <xdr:col>11</xdr:col>
      <xdr:colOff>23327</xdr:colOff>
      <xdr:row>114</xdr:row>
      <xdr:rowOff>256591</xdr:rowOff>
    </xdr:from>
    <xdr:to>
      <xdr:col>13</xdr:col>
      <xdr:colOff>614265</xdr:colOff>
      <xdr:row>120</xdr:row>
      <xdr:rowOff>50204</xdr:rowOff>
    </xdr:to>
    <xdr:sp macro="" textlink="$E$127">
      <xdr:nvSpPr>
        <xdr:cNvPr id="61" name="Rectangle: Rounded Corners 60">
          <a:extLst>
            <a:ext uri="{FF2B5EF4-FFF2-40B4-BE49-F238E27FC236}">
              <a16:creationId xmlns:a16="http://schemas.microsoft.com/office/drawing/2014/main" id="{2CC903AF-4BEF-4C4A-B9B7-E920C1289528}"/>
            </a:ext>
          </a:extLst>
        </xdr:cNvPr>
        <xdr:cNvSpPr/>
      </xdr:nvSpPr>
      <xdr:spPr>
        <a:xfrm>
          <a:off x="13253099" y="17202019"/>
          <a:ext cx="1897223" cy="1506300"/>
        </a:xfrm>
        <a:prstGeom prst="roundRect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4EF5AE23-8B2E-4122-ABD1-13B0C41A1197}" type="TxLink">
            <a:rPr lang="en-US" sz="24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-£501</a:t>
          </a:fld>
          <a:endParaRPr lang="en-US" sz="2400" b="0" i="0" u="none" strike="noStrike">
            <a:solidFill>
              <a:schemeClr val="bg1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11</xdr:col>
      <xdr:colOff>38878</xdr:colOff>
      <xdr:row>120</xdr:row>
      <xdr:rowOff>83977</xdr:rowOff>
    </xdr:from>
    <xdr:to>
      <xdr:col>13</xdr:col>
      <xdr:colOff>629816</xdr:colOff>
      <xdr:row>126</xdr:row>
      <xdr:rowOff>12883</xdr:rowOff>
    </xdr:to>
    <xdr:sp macro="" textlink="$J$127">
      <xdr:nvSpPr>
        <xdr:cNvPr id="63" name="Rectangle: Rounded Corners 62">
          <a:extLst>
            <a:ext uri="{FF2B5EF4-FFF2-40B4-BE49-F238E27FC236}">
              <a16:creationId xmlns:a16="http://schemas.microsoft.com/office/drawing/2014/main" id="{5D880B57-444D-40DA-8E33-25533E72A11E}"/>
            </a:ext>
          </a:extLst>
        </xdr:cNvPr>
        <xdr:cNvSpPr/>
      </xdr:nvSpPr>
      <xdr:spPr>
        <a:xfrm>
          <a:off x="13268650" y="18742092"/>
          <a:ext cx="1897223" cy="1496448"/>
        </a:xfrm>
        <a:prstGeom prst="roundRect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F1C8D9F2-5842-4DCA-9C57-9B995FEEEDAA}" type="TxLink">
            <a:rPr lang="en-US" sz="24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£19,396</a:t>
          </a:fld>
          <a:endParaRPr lang="en-US" sz="2400" b="0" i="0" u="none" strike="noStrike">
            <a:solidFill>
              <a:schemeClr val="bg1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11</xdr:col>
      <xdr:colOff>43543</xdr:colOff>
      <xdr:row>126</xdr:row>
      <xdr:rowOff>45618</xdr:rowOff>
    </xdr:from>
    <xdr:to>
      <xdr:col>13</xdr:col>
      <xdr:colOff>634481</xdr:colOff>
      <xdr:row>133</xdr:row>
      <xdr:rowOff>173576</xdr:rowOff>
    </xdr:to>
    <xdr:sp macro="" textlink="'TPC Inc &amp; Exp'!I27">
      <xdr:nvSpPr>
        <xdr:cNvPr id="64" name="Rectangle: Rounded Corners 63">
          <a:extLst>
            <a:ext uri="{FF2B5EF4-FFF2-40B4-BE49-F238E27FC236}">
              <a16:creationId xmlns:a16="http://schemas.microsoft.com/office/drawing/2014/main" id="{96960CD6-245E-4FC2-97AF-7C9BD65BDF61}"/>
            </a:ext>
          </a:extLst>
        </xdr:cNvPr>
        <xdr:cNvSpPr/>
      </xdr:nvSpPr>
      <xdr:spPr>
        <a:xfrm>
          <a:off x="13273315" y="20271275"/>
          <a:ext cx="1897223" cy="1521329"/>
        </a:xfrm>
        <a:prstGeom prst="roundRect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FFC620A5-C2C9-4114-BFAD-755E390F0370}" type="TxLink">
            <a:rPr lang="en-US" sz="24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£19,897</a:t>
          </a:fld>
          <a:endParaRPr lang="en-US" sz="2400" b="0" i="0" u="none" strike="noStrike">
            <a:solidFill>
              <a:schemeClr val="bg1"/>
            </a:solidFill>
            <a:latin typeface="Calibri"/>
            <a:cs typeface="Calibri"/>
          </a:endParaRPr>
        </a:p>
      </xdr:txBody>
    </xdr:sp>
    <xdr:clientData/>
  </xdr:twoCellAnchor>
  <xdr:oneCellAnchor>
    <xdr:from>
      <xdr:col>11</xdr:col>
      <xdr:colOff>43542</xdr:colOff>
      <xdr:row>115</xdr:row>
      <xdr:rowOff>0</xdr:rowOff>
    </xdr:from>
    <xdr:ext cx="1857829" cy="486228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2725E424-81EA-46E8-AB81-AB43E6BD220D}"/>
            </a:ext>
          </a:extLst>
        </xdr:cNvPr>
        <xdr:cNvSpPr txBox="1"/>
      </xdr:nvSpPr>
      <xdr:spPr>
        <a:xfrm>
          <a:off x="13273314" y="17213943"/>
          <a:ext cx="1857829" cy="4862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400" b="1"/>
            <a:t>WPT have saved </a:t>
          </a:r>
        </a:p>
      </xdr:txBody>
    </xdr:sp>
    <xdr:clientData/>
  </xdr:oneCellAnchor>
  <xdr:oneCellAnchor>
    <xdr:from>
      <xdr:col>11</xdr:col>
      <xdr:colOff>36286</xdr:colOff>
      <xdr:row>118</xdr:row>
      <xdr:rowOff>43544</xdr:rowOff>
    </xdr:from>
    <xdr:ext cx="1901372" cy="522514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28512BB9-A098-43DC-9BF6-AFD895700AAE}"/>
            </a:ext>
          </a:extLst>
        </xdr:cNvPr>
        <xdr:cNvSpPr txBox="1"/>
      </xdr:nvSpPr>
      <xdr:spPr>
        <a:xfrm>
          <a:off x="13266058" y="18179144"/>
          <a:ext cx="1901372" cy="522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GB" sz="1200" b="1"/>
            <a:t>vs budget </a:t>
          </a:r>
        </a:p>
        <a:p>
          <a:pPr algn="ctr"/>
          <a:r>
            <a:rPr lang="en-GB" sz="1200" b="1"/>
            <a:t>year to date</a:t>
          </a:r>
          <a:r>
            <a:rPr lang="en-GB" sz="1200"/>
            <a:t> </a:t>
          </a:r>
        </a:p>
      </xdr:txBody>
    </xdr:sp>
    <xdr:clientData/>
  </xdr:oneCellAnchor>
  <xdr:oneCellAnchor>
    <xdr:from>
      <xdr:col>11</xdr:col>
      <xdr:colOff>29028</xdr:colOff>
      <xdr:row>120</xdr:row>
      <xdr:rowOff>58056</xdr:rowOff>
    </xdr:from>
    <xdr:ext cx="1908629" cy="486229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6D9A9047-9C0C-4502-B7A3-DB1B83A27D8C}"/>
            </a:ext>
          </a:extLst>
        </xdr:cNvPr>
        <xdr:cNvSpPr txBox="1"/>
      </xdr:nvSpPr>
      <xdr:spPr>
        <a:xfrm>
          <a:off x="13258800" y="18716171"/>
          <a:ext cx="1908629" cy="486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200" b="1"/>
            <a:t>WPT</a:t>
          </a:r>
          <a:r>
            <a:rPr lang="en-GB" sz="1200" b="1" baseline="0"/>
            <a:t> have exceded the </a:t>
          </a:r>
        </a:p>
        <a:p>
          <a:pPr algn="ctr"/>
          <a:r>
            <a:rPr lang="en-GB" sz="1200" b="1" baseline="0"/>
            <a:t>income target by</a:t>
          </a:r>
          <a:endParaRPr lang="en-GB" sz="1200" b="1"/>
        </a:p>
      </xdr:txBody>
    </xdr:sp>
    <xdr:clientData/>
  </xdr:oneCellAnchor>
  <xdr:oneCellAnchor>
    <xdr:from>
      <xdr:col>11</xdr:col>
      <xdr:colOff>29029</xdr:colOff>
      <xdr:row>123</xdr:row>
      <xdr:rowOff>195944</xdr:rowOff>
    </xdr:from>
    <xdr:ext cx="1908628" cy="56605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D19A0435-9185-4CF6-8EB0-1FDC0C3310DC}"/>
            </a:ext>
          </a:extLst>
        </xdr:cNvPr>
        <xdr:cNvSpPr txBox="1"/>
      </xdr:nvSpPr>
      <xdr:spPr>
        <a:xfrm>
          <a:off x="13258801" y="19637829"/>
          <a:ext cx="1908628" cy="5660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200" b="1"/>
            <a:t>vs budget </a:t>
          </a:r>
        </a:p>
        <a:p>
          <a:pPr algn="ctr"/>
          <a:r>
            <a:rPr lang="en-GB" sz="1200" b="1"/>
            <a:t>year to</a:t>
          </a:r>
          <a:r>
            <a:rPr lang="en-GB" sz="1200" b="1" baseline="0"/>
            <a:t> date</a:t>
          </a:r>
          <a:r>
            <a:rPr lang="en-GB" sz="1100" baseline="0"/>
            <a:t> </a:t>
          </a:r>
          <a:endParaRPr lang="en-GB" sz="1100"/>
        </a:p>
      </xdr:txBody>
    </xdr:sp>
    <xdr:clientData/>
  </xdr:oneCellAnchor>
  <xdr:oneCellAnchor>
    <xdr:from>
      <xdr:col>11</xdr:col>
      <xdr:colOff>72572</xdr:colOff>
      <xdr:row>126</xdr:row>
      <xdr:rowOff>14514</xdr:rowOff>
    </xdr:from>
    <xdr:ext cx="1894114" cy="486229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9B7776FE-A9B2-4C1C-B92A-9D78C81EE9AF}"/>
            </a:ext>
          </a:extLst>
        </xdr:cNvPr>
        <xdr:cNvSpPr txBox="1"/>
      </xdr:nvSpPr>
      <xdr:spPr>
        <a:xfrm>
          <a:off x="13302344" y="20240171"/>
          <a:ext cx="1894114" cy="486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200" b="1"/>
            <a:t>WPT have exceded</a:t>
          </a:r>
          <a:r>
            <a:rPr lang="en-GB" sz="1200" b="1" baseline="0"/>
            <a:t> profit target by</a:t>
          </a:r>
          <a:endParaRPr lang="en-GB" sz="1200" b="1"/>
        </a:p>
      </xdr:txBody>
    </xdr:sp>
    <xdr:clientData/>
  </xdr:oneCellAnchor>
  <xdr:oneCellAnchor>
    <xdr:from>
      <xdr:col>11</xdr:col>
      <xdr:colOff>72572</xdr:colOff>
      <xdr:row>130</xdr:row>
      <xdr:rowOff>145142</xdr:rowOff>
    </xdr:from>
    <xdr:ext cx="1872342" cy="558799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18773030-0035-46CA-85E3-BE3F4AAA05C9}"/>
            </a:ext>
          </a:extLst>
        </xdr:cNvPr>
        <xdr:cNvSpPr txBox="1"/>
      </xdr:nvSpPr>
      <xdr:spPr>
        <a:xfrm>
          <a:off x="13302344" y="21198114"/>
          <a:ext cx="1872342" cy="5587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200" b="1"/>
            <a:t>vs budget </a:t>
          </a:r>
        </a:p>
        <a:p>
          <a:pPr algn="ctr"/>
          <a:r>
            <a:rPr lang="en-GB" sz="1200" b="1"/>
            <a:t>year to date </a:t>
          </a:r>
        </a:p>
      </xdr:txBody>
    </xdr:sp>
    <xdr:clientData/>
  </xdr:oneCellAnchor>
  <xdr:twoCellAnchor>
    <xdr:from>
      <xdr:col>8</xdr:col>
      <xdr:colOff>885825</xdr:colOff>
      <xdr:row>162</xdr:row>
      <xdr:rowOff>66675</xdr:rowOff>
    </xdr:from>
    <xdr:to>
      <xdr:col>13</xdr:col>
      <xdr:colOff>562288</xdr:colOff>
      <xdr:row>175</xdr:row>
      <xdr:rowOff>61232</xdr:rowOff>
    </xdr:to>
    <xdr:sp macro="" textlink="">
      <xdr:nvSpPr>
        <xdr:cNvPr id="62" name="Rectangle: Rounded Corners 61">
          <a:extLst>
            <a:ext uri="{FF2B5EF4-FFF2-40B4-BE49-F238E27FC236}">
              <a16:creationId xmlns:a16="http://schemas.microsoft.com/office/drawing/2014/main" id="{95A3995A-9530-442F-ABC5-B253F39E2D91}"/>
            </a:ext>
          </a:extLst>
        </xdr:cNvPr>
        <xdr:cNvSpPr/>
      </xdr:nvSpPr>
      <xdr:spPr>
        <a:xfrm>
          <a:off x="10477500" y="26612850"/>
          <a:ext cx="4124638" cy="2347232"/>
        </a:xfrm>
        <a:prstGeom prst="roundRect">
          <a:avLst/>
        </a:prstGeom>
        <a:solidFill>
          <a:srgbClr val="CCE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WPT Debtors co</a:t>
          </a:r>
          <a:r>
            <a:rPr lang="en-GB" sz="14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mmentary : There is an increase in events being booked now restrictions are being lifted so debtors levels are increasing. </a:t>
          </a:r>
          <a:endParaRPr lang="en-GB" sz="14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0</xdr:col>
      <xdr:colOff>28574</xdr:colOff>
      <xdr:row>105</xdr:row>
      <xdr:rowOff>59531</xdr:rowOff>
    </xdr:from>
    <xdr:to>
      <xdr:col>14</xdr:col>
      <xdr:colOff>19049</xdr:colOff>
      <xdr:row>114</xdr:row>
      <xdr:rowOff>257175</xdr:rowOff>
    </xdr:to>
    <xdr:sp macro="" textlink="">
      <xdr:nvSpPr>
        <xdr:cNvPr id="93" name="Rectangle: Rounded Corners 11">
          <a:extLst>
            <a:ext uri="{FF2B5EF4-FFF2-40B4-BE49-F238E27FC236}">
              <a16:creationId xmlns:a16="http://schemas.microsoft.com/office/drawing/2014/main" id="{1EBD57DF-0A09-49EE-B5E7-912C89C0C1E5}"/>
            </a:ext>
          </a:extLst>
        </xdr:cNvPr>
        <xdr:cNvSpPr/>
      </xdr:nvSpPr>
      <xdr:spPr>
        <a:xfrm>
          <a:off x="28574" y="22833806"/>
          <a:ext cx="14982825" cy="2597944"/>
        </a:xfrm>
        <a:prstGeom prst="roundRect">
          <a:avLst>
            <a:gd name="adj" fmla="val 15483"/>
          </a:avLst>
        </a:prstGeom>
        <a:solidFill>
          <a:srgbClr val="CCE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200">
              <a:solidFill>
                <a:srgbClr val="FF0000"/>
              </a:solidFill>
              <a:latin typeface="+mj-lt"/>
            </a:rPr>
            <a:t>Explanation of variance greater than 10%: </a:t>
          </a:r>
        </a:p>
        <a:p>
          <a:pPr algn="l"/>
          <a:r>
            <a:rPr lang="en-GB" sz="1200">
              <a:solidFill>
                <a:srgbClr val="FF0000"/>
              </a:solidFill>
              <a:latin typeface="+mj-lt"/>
            </a:rPr>
            <a:t>Central Admin :  WPT INTC Salary charges are extra £2.5k aboce budget</a:t>
          </a:r>
          <a:r>
            <a:rPr lang="en-GB" sz="1200" baseline="0">
              <a:solidFill>
                <a:srgbClr val="FF0000"/>
              </a:solidFill>
              <a:latin typeface="+mj-lt"/>
            </a:rPr>
            <a:t> .</a:t>
          </a:r>
          <a:r>
            <a:rPr lang="en-GB" sz="1200">
              <a:solidFill>
                <a:srgbClr val="FF0000"/>
              </a:solidFill>
              <a:latin typeface="+mj-lt"/>
            </a:rPr>
            <a:t>Interest received from investments</a:t>
          </a:r>
          <a:r>
            <a:rPr lang="en-GB" sz="1200" baseline="0">
              <a:solidFill>
                <a:srgbClr val="FF0000"/>
              </a:solidFill>
              <a:latin typeface="+mj-lt"/>
            </a:rPr>
            <a:t> £2.5k</a:t>
          </a:r>
          <a:endParaRPr lang="en-GB" sz="1200">
            <a:solidFill>
              <a:srgbClr val="FF0000"/>
            </a:solidFill>
            <a:latin typeface="+mj-lt"/>
          </a:endParaRPr>
        </a:p>
        <a:p>
          <a:pPr algn="l"/>
          <a:r>
            <a:rPr lang="en-GB" sz="1200" baseline="0">
              <a:solidFill>
                <a:srgbClr val="FF0000"/>
              </a:solidFill>
              <a:latin typeface="+mj-lt"/>
            </a:rPr>
            <a:t>Cemetery - Income under budget by £2k.</a:t>
          </a:r>
        </a:p>
        <a:p>
          <a:pPr algn="l"/>
          <a:r>
            <a:rPr lang="en-GB" sz="1200" baseline="0">
              <a:solidFill>
                <a:srgbClr val="FF0000"/>
              </a:solidFill>
              <a:latin typeface="+mj-lt"/>
            </a:rPr>
            <a:t>Properties - </a:t>
          </a:r>
        </a:p>
        <a:p>
          <a:pPr algn="l"/>
          <a:r>
            <a:rPr lang="en-GB" sz="1200" baseline="0">
              <a:solidFill>
                <a:srgbClr val="FF0000"/>
              </a:solidFill>
              <a:latin typeface="+mj-lt"/>
            </a:rPr>
            <a:t>Ware Festival - .</a:t>
          </a:r>
        </a:p>
        <a:p>
          <a:pPr algn="l"/>
          <a:r>
            <a:rPr lang="en-GB" sz="1200" baseline="0">
              <a:solidFill>
                <a:srgbClr val="FF0000"/>
              </a:solidFill>
              <a:latin typeface="+mj-lt"/>
            </a:rPr>
            <a:t>Community Events - .</a:t>
          </a:r>
        </a:p>
        <a:p>
          <a:pPr algn="l"/>
          <a:r>
            <a:rPr lang="en-GB" sz="1200" baseline="0">
              <a:solidFill>
                <a:srgbClr val="FF0000"/>
              </a:solidFill>
              <a:latin typeface="+mj-lt"/>
            </a:rPr>
            <a:t>Communications - </a:t>
          </a:r>
        </a:p>
        <a:p>
          <a:pPr algn="l"/>
          <a:r>
            <a:rPr lang="en-GB" sz="1200" baseline="0">
              <a:solidFill>
                <a:srgbClr val="FF0000"/>
              </a:solidFill>
              <a:latin typeface="+mj-lt"/>
            </a:rPr>
            <a:t>Community Projects .</a:t>
          </a:r>
        </a:p>
        <a:p>
          <a:pPr algn="l"/>
          <a:r>
            <a:rPr lang="en-GB" sz="1200" baseline="0">
              <a:solidFill>
                <a:srgbClr val="FF0000"/>
              </a:solidFill>
              <a:latin typeface="+mj-lt"/>
            </a:rPr>
            <a:t>Priory Building -</a:t>
          </a:r>
        </a:p>
        <a:p>
          <a:pPr algn="l"/>
          <a:r>
            <a:rPr lang="en-GB" sz="1200" baseline="0">
              <a:solidFill>
                <a:srgbClr val="FF0000"/>
              </a:solidFill>
              <a:latin typeface="+mj-lt"/>
            </a:rPr>
            <a:t>Fletchers Lea -  </a:t>
          </a:r>
        </a:p>
        <a:p>
          <a:pPr algn="l"/>
          <a:r>
            <a:rPr lang="en-GB" sz="1200" baseline="0">
              <a:solidFill>
                <a:srgbClr val="FF0000"/>
              </a:solidFill>
              <a:latin typeface="+mj-lt"/>
            </a:rPr>
            <a:t>Priory Grounds - </a:t>
          </a:r>
        </a:p>
        <a:p>
          <a:pPr algn="l"/>
          <a:r>
            <a:rPr lang="en-GB" sz="1200" baseline="0">
              <a:solidFill>
                <a:srgbClr val="FF0000"/>
              </a:solidFill>
              <a:latin typeface="+mj-lt"/>
            </a:rPr>
            <a:t>Lido - Repairs not in initial budget for 23/24 expenditure will be overbudget for the year income less as Lido not yet open. Grant £3800 plus £2.2k electrical refund £1k car park rental on the income side.</a:t>
          </a:r>
        </a:p>
      </xdr:txBody>
    </xdr:sp>
    <xdr:clientData/>
  </xdr:twoCellAnchor>
  <xdr:twoCellAnchor>
    <xdr:from>
      <xdr:col>5</xdr:col>
      <xdr:colOff>304800</xdr:colOff>
      <xdr:row>0</xdr:row>
      <xdr:rowOff>28575</xdr:rowOff>
    </xdr:from>
    <xdr:to>
      <xdr:col>7</xdr:col>
      <xdr:colOff>28575</xdr:colOff>
      <xdr:row>14</xdr:row>
      <xdr:rowOff>168535</xdr:rowOff>
    </xdr:to>
    <xdr:sp macro="" textlink="'Bank Rec'!C87">
      <xdr:nvSpPr>
        <xdr:cNvPr id="65" name="Rectangle: Rounded Corners 64">
          <a:extLst>
            <a:ext uri="{FF2B5EF4-FFF2-40B4-BE49-F238E27FC236}">
              <a16:creationId xmlns:a16="http://schemas.microsoft.com/office/drawing/2014/main" id="{F4B5940D-40B2-479E-8530-001D2853B9FD}"/>
            </a:ext>
          </a:extLst>
        </xdr:cNvPr>
        <xdr:cNvSpPr/>
      </xdr:nvSpPr>
      <xdr:spPr>
        <a:xfrm>
          <a:off x="7010400" y="28575"/>
          <a:ext cx="1876425" cy="2673610"/>
        </a:xfrm>
        <a:prstGeom prst="roundRect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fld id="{2E885A80-D5B8-4F93-A7C9-085268095FFB}" type="TxLink">
            <a:rPr lang="en-US" sz="2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£507,428 </a:t>
          </a:fld>
          <a:endParaRPr lang="en-GB" sz="2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</xdr:col>
      <xdr:colOff>428625</xdr:colOff>
      <xdr:row>0</xdr:row>
      <xdr:rowOff>104775</xdr:rowOff>
    </xdr:from>
    <xdr:ext cx="1552575" cy="14478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C4267C51-F209-424F-8183-E3843654E173}"/>
            </a:ext>
          </a:extLst>
        </xdr:cNvPr>
        <xdr:cNvSpPr txBox="1"/>
      </xdr:nvSpPr>
      <xdr:spPr>
        <a:xfrm>
          <a:off x="7134225" y="104775"/>
          <a:ext cx="1552575" cy="1447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GB" sz="2400" b="0"/>
            <a:t>WTC available funds </a:t>
          </a:r>
        </a:p>
      </xdr:txBody>
    </xdr:sp>
    <xdr:clientData/>
  </xdr:oneCellAnchor>
  <xdr:twoCellAnchor>
    <xdr:from>
      <xdr:col>0</xdr:col>
      <xdr:colOff>38099</xdr:colOff>
      <xdr:row>36</xdr:row>
      <xdr:rowOff>90487</xdr:rowOff>
    </xdr:from>
    <xdr:to>
      <xdr:col>6</xdr:col>
      <xdr:colOff>266700</xdr:colOff>
      <xdr:row>56</xdr:row>
      <xdr:rowOff>142874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A9D1685E-1C8F-4BD5-8657-690DD8EAED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342900</xdr:colOff>
      <xdr:row>36</xdr:row>
      <xdr:rowOff>80962</xdr:rowOff>
    </xdr:from>
    <xdr:to>
      <xdr:col>13</xdr:col>
      <xdr:colOff>581024</xdr:colOff>
      <xdr:row>56</xdr:row>
      <xdr:rowOff>133349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9E450936-3867-436E-8828-FFECC1AFE9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oneCellAnchor>
    <xdr:from>
      <xdr:col>10</xdr:col>
      <xdr:colOff>885826</xdr:colOff>
      <xdr:row>0</xdr:row>
      <xdr:rowOff>0</xdr:rowOff>
    </xdr:from>
    <xdr:ext cx="1905000" cy="533399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96CCDE8D-3AD8-BBF5-644E-24AE526F5358}"/>
            </a:ext>
          </a:extLst>
        </xdr:cNvPr>
        <xdr:cNvSpPr txBox="1"/>
      </xdr:nvSpPr>
      <xdr:spPr>
        <a:xfrm>
          <a:off x="12973051" y="0"/>
          <a:ext cx="1905000" cy="5333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GB" sz="1600"/>
            <a:t>TPC</a:t>
          </a:r>
          <a:r>
            <a:rPr lang="en-GB" sz="1600" baseline="0"/>
            <a:t> available funds </a:t>
          </a:r>
          <a:endParaRPr lang="en-GB" sz="1600"/>
        </a:p>
      </xdr:txBody>
    </xdr:sp>
    <xdr:clientData/>
  </xdr:oneCellAnchor>
  <xdr:twoCellAnchor editAs="oneCell">
    <xdr:from>
      <xdr:col>3</xdr:col>
      <xdr:colOff>209550</xdr:colOff>
      <xdr:row>65</xdr:row>
      <xdr:rowOff>85725</xdr:rowOff>
    </xdr:from>
    <xdr:to>
      <xdr:col>4</xdr:col>
      <xdr:colOff>964316</xdr:colOff>
      <xdr:row>76</xdr:row>
      <xdr:rowOff>73389</xdr:rowOff>
    </xdr:to>
    <xdr:pic>
      <xdr:nvPicPr>
        <xdr:cNvPr id="137" name="Picture 136" descr="Image result for ware town council  logo">
          <a:extLst>
            <a:ext uri="{FF2B5EF4-FFF2-40B4-BE49-F238E27FC236}">
              <a16:creationId xmlns:a16="http://schemas.microsoft.com/office/drawing/2014/main" id="{0A22735D-7A09-435E-A0E2-BAF98C9BD70B}"/>
            </a:ext>
          </a:extLst>
        </xdr:cNvPr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1849100"/>
          <a:ext cx="1831091" cy="1978389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457200</xdr:colOff>
      <xdr:row>69</xdr:row>
      <xdr:rowOff>47625</xdr:rowOff>
    </xdr:from>
    <xdr:to>
      <xdr:col>13</xdr:col>
      <xdr:colOff>495301</xdr:colOff>
      <xdr:row>74</xdr:row>
      <xdr:rowOff>39007</xdr:rowOff>
    </xdr:to>
    <xdr:pic>
      <xdr:nvPicPr>
        <xdr:cNvPr id="138" name="Picture 137" descr="Image result for ware priory trading">
          <a:extLst>
            <a:ext uri="{FF2B5EF4-FFF2-40B4-BE49-F238E27FC236}">
              <a16:creationId xmlns:a16="http://schemas.microsoft.com/office/drawing/2014/main" id="{C70661A4-6AF8-420C-932B-FAD39F34659E}"/>
            </a:ext>
          </a:extLst>
        </xdr:cNvPr>
        <xdr:cNvPicPr/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0" y="12534900"/>
          <a:ext cx="3409951" cy="896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29935</xdr:colOff>
      <xdr:row>31</xdr:row>
      <xdr:rowOff>679</xdr:rowOff>
    </xdr:from>
    <xdr:to>
      <xdr:col>6</xdr:col>
      <xdr:colOff>440871</xdr:colOff>
      <xdr:row>45</xdr:row>
      <xdr:rowOff>95249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C6B50B1-A7E4-4A9E-8D6B-0B3D7876A0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29935</xdr:colOff>
      <xdr:row>70</xdr:row>
      <xdr:rowOff>679</xdr:rowOff>
    </xdr:from>
    <xdr:to>
      <xdr:col>6</xdr:col>
      <xdr:colOff>440871</xdr:colOff>
      <xdr:row>84</xdr:row>
      <xdr:rowOff>95249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46A9297-5640-48D0-BC0E-1725F85E8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108</xdr:row>
      <xdr:rowOff>119742</xdr:rowOff>
    </xdr:from>
    <xdr:to>
      <xdr:col>6</xdr:col>
      <xdr:colOff>593272</xdr:colOff>
      <xdr:row>123</xdr:row>
      <xdr:rowOff>87085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3CE1CF-B2AF-4279-A8E4-53CB292FA9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16</xdr:row>
      <xdr:rowOff>11430</xdr:rowOff>
    </xdr:from>
    <xdr:to>
      <xdr:col>9</xdr:col>
      <xdr:colOff>815340</xdr:colOff>
      <xdr:row>31</xdr:row>
      <xdr:rowOff>11430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3A3940-2259-4581-800B-AA70CCDACA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179070</xdr:rowOff>
    </xdr:from>
    <xdr:to>
      <xdr:col>10</xdr:col>
      <xdr:colOff>7620</xdr:colOff>
      <xdr:row>46</xdr:row>
      <xdr:rowOff>179070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DCA1E3F-383E-4EA7-B985-504CDD4659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77.526459953704" createdVersion="6" refreshedVersion="8" minRefreshableVersion="3" recordCount="21" xr:uid="{240E46BD-1C14-4CF4-AA61-60E0A6412D68}">
  <cacheSource type="worksheet">
    <worksheetSource ref="A6:E27" sheet="Debtors Summary"/>
  </cacheSource>
  <cacheFields count="5">
    <cacheField name="Month ending" numFmtId="17">
      <sharedItems containsDate="1" containsMixedTypes="1" minDate="2019-07-01T00:00:00" maxDate="2020-03-02T00:00:00" count="26">
        <s v="Apl"/>
        <s v="May"/>
        <s v="June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s v="July"/>
        <s v="Aug"/>
        <s v="Sept"/>
        <s v="Oct"/>
        <s v="Nov"/>
        <s v="Dec"/>
        <s v="Jan"/>
        <s v="Feb"/>
        <s v="Mar"/>
        <s v="Formula4" f="1"/>
        <s v="Formula3" f="1"/>
        <s v="Formula2" f="1"/>
        <s v="Formula1" f="1"/>
        <s v="Formula5" f="1"/>
      </sharedItems>
    </cacheField>
    <cacheField name="2020-21" numFmtId="1">
      <sharedItems containsString="0" containsBlank="1" containsNumber="1" minValue="420028" maxValue="446604"/>
    </cacheField>
    <cacheField name="2021-22" numFmtId="0">
      <sharedItems containsString="0" containsBlank="1" containsNumber="1" minValue="4367" maxValue="423861"/>
    </cacheField>
    <cacheField name="2022-23" numFmtId="0">
      <sharedItems containsString="0" containsBlank="1" containsNumber="1" minValue="4367" maxValue="423861"/>
    </cacheField>
    <cacheField name="2023-24" numFmtId="0">
      <sharedItems containsString="0" containsBlank="1" containsNumber="1" containsInteger="1" minValue="9598" maxValue="9598"/>
    </cacheField>
  </cacheFields>
  <calculatedItems count="5">
    <calculatedItem>
      <pivotArea cacheIndex="1" outline="0" fieldPosition="0">
        <references count="1">
          <reference field="0" count="1">
            <x v="24"/>
          </reference>
        </references>
      </pivotArea>
    </calculatedItem>
    <calculatedItem>
      <pivotArea cacheIndex="1" outline="0" fieldPosition="0">
        <references count="1">
          <reference field="0" count="1">
            <x v="23"/>
          </reference>
        </references>
      </pivotArea>
    </calculatedItem>
    <calculatedItem>
      <pivotArea cacheIndex="1" outline="0" fieldPosition="0">
        <references count="1">
          <reference field="0" count="1">
            <x v="22"/>
          </reference>
        </references>
      </pivotArea>
    </calculatedItem>
    <calculatedItem>
      <pivotArea cacheIndex="1" outline="0" fieldPosition="0">
        <references count="1">
          <reference field="0" count="1">
            <x v="21"/>
          </reference>
        </references>
      </pivotArea>
    </calculatedItem>
    <calculatedItem>
      <pivotArea cacheIndex="1" outline="0" fieldPosition="0">
        <references count="1">
          <reference field="0" count="1">
            <x v="25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77.526460648151" createdVersion="6" refreshedVersion="8" minRefreshableVersion="3" recordCount="12" xr:uid="{7AC1112A-9970-4C68-85AB-E6C098CDE931}">
  <cacheSource type="worksheet">
    <worksheetSource ref="A94:E106" sheet="Debtors Summary"/>
  </cacheSource>
  <cacheFields count="5">
    <cacheField name="Month ending" numFmtId="17">
      <sharedItems count="12">
        <s v="Apl"/>
        <s v="May"/>
        <s v="June"/>
        <s v="July"/>
        <s v="Aug"/>
        <s v="Sept"/>
        <s v="Oct"/>
        <s v="Nov"/>
        <s v="Dec"/>
        <s v="Jan"/>
        <s v="Feb"/>
        <s v="Mar"/>
      </sharedItems>
    </cacheField>
    <cacheField name="2020-21" numFmtId="1">
      <sharedItems containsSemiMixedTypes="0" containsString="0" containsNumber="1" containsInteger="1" minValue="85734" maxValue="85734"/>
    </cacheField>
    <cacheField name="2021-22" numFmtId="1">
      <sharedItems containsSemiMixedTypes="0" containsString="0" containsNumber="1" containsInteger="1" minValue="60734" maxValue="85734"/>
    </cacheField>
    <cacheField name="2022-23" numFmtId="0">
      <sharedItems containsSemiMixedTypes="0" containsString="0" containsNumber="1" containsInteger="1" minValue="0" maxValue="60734"/>
    </cacheField>
    <cacheField name="2023-24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77.526461111112" createdVersion="6" refreshedVersion="8" minRefreshableVersion="3" recordCount="12" xr:uid="{FABA29EF-040D-495F-B848-2B20A0D07C4B}">
  <cacheSource type="worksheet">
    <worksheetSource ref="A55:E67" sheet="Debtors Summary"/>
  </cacheSource>
  <cacheFields count="5">
    <cacheField name="Month ending" numFmtId="17">
      <sharedItems count="12">
        <s v="Apl"/>
        <s v="May"/>
        <s v="June"/>
        <s v="July"/>
        <s v="Aug"/>
        <s v="Sept"/>
        <s v="Oct"/>
        <s v="Nov"/>
        <s v="Dec"/>
        <s v="Jan"/>
        <s v="Feb"/>
        <s v="Mar"/>
      </sharedItems>
    </cacheField>
    <cacheField name="2020-21" numFmtId="1">
      <sharedItems containsSemiMixedTypes="0" containsString="0" containsNumber="1" minValue="0" maxValue="6775"/>
    </cacheField>
    <cacheField name="2021-22" numFmtId="0">
      <sharedItems containsSemiMixedTypes="0" containsString="0" containsNumber="1" minValue="990" maxValue="22405"/>
    </cacheField>
    <cacheField name="2022-23" numFmtId="0">
      <sharedItems containsSemiMixedTypes="0" containsString="0" containsNumber="1" minValue="990" maxValue="22405"/>
    </cacheField>
    <cacheField name="2023-24" numFmtId="0">
      <sharedItems containsString="0" containsBlank="1" containsNumber="1" containsInteger="1" minValue="16594" maxValue="165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77.52646134259" createdVersion="6" refreshedVersion="8" minRefreshableVersion="3" recordCount="77" xr:uid="{FA262C70-090E-4B9B-83B2-30F2F6A564F6}">
  <cacheSource type="worksheet">
    <worksheetSource ref="A5:N82" sheet="Bank Rec"/>
  </cacheSource>
  <cacheFields count="14">
    <cacheField name="Bank Balances" numFmtId="0">
      <sharedItems containsBlank="1" count="70">
        <m/>
        <s v="Nat West Current Account"/>
        <s v="Nat West Reserve Account"/>
        <s v="Tenant Deposit"/>
        <s v="Petty Cash"/>
        <s v="CCLA"/>
        <s v="Insignis"/>
        <s v="sub Total"/>
        <s v="plus"/>
        <s v="Outstanding Deposits "/>
        <s v="(see summary)"/>
        <s v="less"/>
        <s v="Unpresented payments "/>
        <s v="Total"/>
        <s v="General Contingency"/>
        <s v="WTC Admin "/>
        <s v="Town Centre "/>
        <s v="Infrastructure "/>
        <s v="Priory Charity"/>
        <s v="Lido Phase 1"/>
        <s v="Lido Phase 2"/>
        <s v="Total Reserves"/>
        <s v="WTC Available funds "/>
        <s v="Cash Book"/>
        <s v="Opening Balance"/>
        <s v="plus "/>
        <s v="Receipts 2023/24"/>
        <s v="Payments 2023/24"/>
        <s v="Variance (should be zero)"/>
        <s v="Sean Higgins "/>
        <s v="Responsible Financial Officer"/>
        <s v="Terry Philpott"/>
        <s v="Town Clerk "/>
        <s v="Balance b/fwd receipts"/>
        <s v="Nominal activity receipts (1201)"/>
        <s v="Nominal activity receipts (1210)"/>
        <s v="Nominal activity receipts (1211)"/>
        <s v="Nominal activity receipts (1212)"/>
        <s v="Nominal activity receipts (1220)"/>
        <s v="Nominal activity receipts (1221)"/>
        <s v="Total receipts"/>
        <s v="Balance b/fwd payments"/>
        <s v="Nominal activity payments(1201)"/>
        <s v="Nominal activity payments(1210)"/>
        <s v="Nominal activity payments(1211)"/>
        <s v="Nominal activity payments(1212)"/>
        <s v="Nominal activity payments(1220)"/>
        <s v="Nominal activity payments(1221)"/>
        <s v="Total payments"/>
        <s v="TPC available funds"/>
        <s v="WPT available funds"/>
        <s v="Total Funds "/>
        <s v="New Home Bonus fund " u="1"/>
        <s v="Nominal activity receipts (1200)" u="1"/>
        <s v="Wills &amp; Wilkins (now closed )" u="1"/>
        <s v="Payments 2020/21" u="1"/>
        <s v="Nominal activity receipts (1202)" u="1"/>
        <s v="Receipts 2020/21" u="1"/>
        <s v="Available funds" u="1"/>
        <s v="Skatepark " u="1"/>
        <s v="WTC Available funds WTC" u="1"/>
        <s v="Authentic Brands" u="1"/>
        <s v="Available funds WTC" u="1"/>
        <s v="Nominal activity payments(1200)" u="1"/>
        <s v="Wills &amp; Wilkins" u="1"/>
        <s v="Payments 2021/22" u="1"/>
        <s v="Receipts 2021/22" u="1"/>
        <s v="Nominal activity payments(1202)" u="1"/>
        <s v="Play Area " u="1"/>
        <s v="WPC available funds" u="1"/>
      </sharedItems>
    </cacheField>
    <cacheField name="31.03.23" numFmtId="0">
      <sharedItems containsString="0" containsBlank="1" containsNumber="1" minValue="-30798.219999999972" maxValue="5781842.6600000001"/>
    </cacheField>
    <cacheField name="30.04.23" numFmtId="44">
      <sharedItems containsString="0" containsBlank="1" containsNumber="1" minValue="0" maxValue="1557981.7100000016"/>
    </cacheField>
    <cacheField name="31.05.23" numFmtId="44">
      <sharedItems containsString="0" containsBlank="1" containsNumber="1" minValue="-741272.72" maxValue="741272.72"/>
    </cacheField>
    <cacheField name="30.06.23" numFmtId="44">
      <sharedItems containsString="0" containsBlank="1" containsNumber="1" minValue="-741272.72" maxValue="741272.72"/>
    </cacheField>
    <cacheField name="31.07.23" numFmtId="44">
      <sharedItems containsString="0" containsBlank="1" containsNumber="1" minValue="-741272.72" maxValue="741272.72"/>
    </cacheField>
    <cacheField name="31.08.23" numFmtId="44">
      <sharedItems containsString="0" containsBlank="1" containsNumber="1" minValue="-741272.72" maxValue="741272.72"/>
    </cacheField>
    <cacheField name="30.09.23" numFmtId="44">
      <sharedItems containsString="0" containsBlank="1" containsNumber="1" minValue="-741272.72" maxValue="741272.72"/>
    </cacheField>
    <cacheField name="31.10.23" numFmtId="44">
      <sharedItems containsString="0" containsBlank="1" containsNumber="1" minValue="-741272.72" maxValue="741272.72"/>
    </cacheField>
    <cacheField name="30.11.23" numFmtId="44">
      <sharedItems containsString="0" containsBlank="1" containsNumber="1" minValue="-741272.72" maxValue="741272.72"/>
    </cacheField>
    <cacheField name="31.12.23" numFmtId="44">
      <sharedItems containsString="0" containsBlank="1" containsNumber="1" minValue="-741272.72" maxValue="741272.72"/>
    </cacheField>
    <cacheField name="31.01.24" numFmtId="44">
      <sharedItems containsString="0" containsBlank="1" containsNumber="1" minValue="-741272.72" maxValue="741272.72"/>
    </cacheField>
    <cacheField name="28.02.24" numFmtId="44">
      <sharedItems containsString="0" containsBlank="1" containsNumber="1" minValue="-741272.72" maxValue="741272.72"/>
    </cacheField>
    <cacheField name="31.03.24" numFmtId="44">
      <sharedItems containsString="0" containsBlank="1" containsNumber="1" minValue="-741272.72" maxValue="741272.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n v="420130"/>
    <n v="409373"/>
    <n v="409373"/>
    <n v="9598"/>
  </r>
  <r>
    <x v="1"/>
    <n v="423427.69"/>
    <n v="413304.29"/>
    <n v="413304.29"/>
    <m/>
  </r>
  <r>
    <x v="2"/>
    <n v="421130"/>
    <n v="423861"/>
    <n v="423861"/>
    <m/>
  </r>
  <r>
    <x v="3"/>
    <m/>
    <m/>
    <m/>
    <m/>
  </r>
  <r>
    <x v="4"/>
    <m/>
    <m/>
    <m/>
    <m/>
  </r>
  <r>
    <x v="5"/>
    <m/>
    <m/>
    <m/>
    <m/>
  </r>
  <r>
    <x v="6"/>
    <m/>
    <m/>
    <m/>
    <m/>
  </r>
  <r>
    <x v="7"/>
    <m/>
    <m/>
    <m/>
    <m/>
  </r>
  <r>
    <x v="8"/>
    <m/>
    <m/>
    <m/>
    <m/>
  </r>
  <r>
    <x v="9"/>
    <m/>
    <m/>
    <m/>
    <m/>
  </r>
  <r>
    <x v="10"/>
    <m/>
    <m/>
    <m/>
    <m/>
  </r>
  <r>
    <x v="11"/>
    <m/>
    <m/>
    <m/>
    <m/>
  </r>
  <r>
    <x v="12"/>
    <n v="428703"/>
    <n v="344091"/>
    <n v="344091"/>
    <m/>
  </r>
  <r>
    <x v="13"/>
    <n v="433626"/>
    <n v="357828"/>
    <n v="357828"/>
    <m/>
  </r>
  <r>
    <x v="14"/>
    <n v="436004"/>
    <n v="365139"/>
    <n v="365139"/>
    <m/>
  </r>
  <r>
    <x v="15"/>
    <n v="437442"/>
    <n v="360998"/>
    <n v="360998"/>
    <m/>
  </r>
  <r>
    <x v="16"/>
    <n v="434004"/>
    <n v="368429"/>
    <n v="368429"/>
    <m/>
  </r>
  <r>
    <x v="17"/>
    <n v="446604"/>
    <n v="393786"/>
    <n v="393786"/>
    <m/>
  </r>
  <r>
    <x v="18"/>
    <n v="420028"/>
    <n v="4367"/>
    <n v="4367"/>
    <m/>
  </r>
  <r>
    <x v="19"/>
    <n v="422620"/>
    <n v="9052"/>
    <n v="9052"/>
    <m/>
  </r>
  <r>
    <x v="20"/>
    <n v="438650.1"/>
    <n v="9068.74"/>
    <n v="9068.74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n v="85734"/>
    <n v="85734"/>
    <n v="60734"/>
    <n v="0"/>
  </r>
  <r>
    <x v="1"/>
    <n v="85734"/>
    <n v="85734"/>
    <n v="60734"/>
    <n v="0"/>
  </r>
  <r>
    <x v="2"/>
    <n v="85734"/>
    <n v="85734"/>
    <n v="60734"/>
    <n v="0"/>
  </r>
  <r>
    <x v="3"/>
    <n v="85734"/>
    <n v="85734"/>
    <n v="734"/>
    <n v="0"/>
  </r>
  <r>
    <x v="4"/>
    <n v="85734"/>
    <n v="85734"/>
    <n v="734"/>
    <n v="0"/>
  </r>
  <r>
    <x v="5"/>
    <n v="85734"/>
    <n v="85734"/>
    <n v="734"/>
    <n v="0"/>
  </r>
  <r>
    <x v="6"/>
    <n v="85734"/>
    <n v="85734"/>
    <n v="734"/>
    <n v="0"/>
  </r>
  <r>
    <x v="7"/>
    <n v="85734"/>
    <n v="85734"/>
    <n v="734"/>
    <n v="0"/>
  </r>
  <r>
    <x v="8"/>
    <n v="85734"/>
    <n v="85734"/>
    <n v="734"/>
    <n v="0"/>
  </r>
  <r>
    <x v="9"/>
    <n v="85734"/>
    <n v="85734"/>
    <n v="0"/>
    <n v="0"/>
  </r>
  <r>
    <x v="10"/>
    <n v="85734"/>
    <n v="60734"/>
    <n v="0"/>
    <n v="0"/>
  </r>
  <r>
    <x v="11"/>
    <n v="85734"/>
    <n v="60734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n v="1000"/>
    <n v="5134"/>
    <n v="5134"/>
    <n v="16594"/>
  </r>
  <r>
    <x v="1"/>
    <n v="1000"/>
    <n v="5783"/>
    <n v="5783"/>
    <m/>
  </r>
  <r>
    <x v="2"/>
    <n v="0"/>
    <n v="22405"/>
    <n v="22405"/>
    <m/>
  </r>
  <r>
    <x v="3"/>
    <n v="3080"/>
    <n v="15732.5"/>
    <n v="15732.5"/>
    <m/>
  </r>
  <r>
    <x v="4"/>
    <n v="5253"/>
    <n v="6938"/>
    <n v="6938"/>
    <m/>
  </r>
  <r>
    <x v="5"/>
    <n v="3123.73"/>
    <n v="4335"/>
    <n v="4335"/>
    <m/>
  </r>
  <r>
    <x v="6"/>
    <n v="6775"/>
    <n v="990"/>
    <n v="990"/>
    <m/>
  </r>
  <r>
    <x v="7"/>
    <n v="4335"/>
    <n v="4288"/>
    <n v="4288"/>
    <m/>
  </r>
  <r>
    <x v="8"/>
    <n v="4464"/>
    <n v="5916"/>
    <n v="5916"/>
    <m/>
  </r>
  <r>
    <x v="9"/>
    <n v="1857"/>
    <n v="3061"/>
    <n v="3061"/>
    <m/>
  </r>
  <r>
    <x v="10"/>
    <n v="3319"/>
    <n v="3954"/>
    <n v="3954"/>
    <m/>
  </r>
  <r>
    <x v="11"/>
    <n v="1824.83"/>
    <n v="4850"/>
    <n v="4850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">
  <r>
    <x v="0"/>
    <m/>
    <m/>
    <m/>
    <m/>
    <m/>
    <m/>
    <m/>
    <m/>
    <m/>
    <m/>
    <m/>
    <m/>
    <m/>
  </r>
  <r>
    <x v="1"/>
    <n v="190310.15"/>
    <n v="192699.2"/>
    <m/>
    <m/>
    <m/>
    <m/>
    <m/>
    <m/>
    <m/>
    <m/>
    <m/>
    <m/>
    <m/>
  </r>
  <r>
    <x v="2"/>
    <n v="28.16"/>
    <n v="92492.68"/>
    <m/>
    <m/>
    <m/>
    <m/>
    <m/>
    <m/>
    <m/>
    <m/>
    <m/>
    <m/>
    <m/>
  </r>
  <r>
    <x v="3"/>
    <n v="5880.08"/>
    <n v="5884.67"/>
    <m/>
    <m/>
    <m/>
    <m/>
    <m/>
    <m/>
    <m/>
    <m/>
    <m/>
    <m/>
    <m/>
  </r>
  <r>
    <x v="4"/>
    <n v="141"/>
    <n v="141"/>
    <m/>
    <m/>
    <m/>
    <m/>
    <m/>
    <m/>
    <m/>
    <m/>
    <m/>
    <m/>
    <m/>
  </r>
  <r>
    <x v="5"/>
    <n v="90693.38"/>
    <n v="391955.01"/>
    <m/>
    <m/>
    <m/>
    <m/>
    <m/>
    <m/>
    <m/>
    <m/>
    <m/>
    <m/>
    <m/>
  </r>
  <r>
    <x v="6"/>
    <n v="454219.95"/>
    <n v="455456.41"/>
    <m/>
    <m/>
    <m/>
    <m/>
    <m/>
    <m/>
    <m/>
    <m/>
    <m/>
    <m/>
    <m/>
  </r>
  <r>
    <x v="7"/>
    <n v="741272.72"/>
    <n v="1138628.97"/>
    <n v="0"/>
    <n v="0"/>
    <n v="0"/>
    <n v="0"/>
    <n v="0"/>
    <n v="0"/>
    <n v="0"/>
    <n v="0"/>
    <n v="0"/>
    <n v="0"/>
    <n v="0"/>
  </r>
  <r>
    <x v="0"/>
    <m/>
    <m/>
    <m/>
    <m/>
    <m/>
    <m/>
    <m/>
    <m/>
    <m/>
    <m/>
    <m/>
    <m/>
    <m/>
  </r>
  <r>
    <x v="8"/>
    <m/>
    <m/>
    <m/>
    <m/>
    <m/>
    <m/>
    <m/>
    <m/>
    <m/>
    <m/>
    <m/>
    <m/>
    <m/>
  </r>
  <r>
    <x v="9"/>
    <n v="0"/>
    <n v="0"/>
    <n v="0"/>
    <n v="0"/>
    <n v="0"/>
    <n v="0"/>
    <n v="0"/>
    <n v="0"/>
    <n v="0"/>
    <n v="0"/>
    <n v="0"/>
    <n v="0"/>
    <n v="0"/>
  </r>
  <r>
    <x v="10"/>
    <m/>
    <m/>
    <m/>
    <m/>
    <m/>
    <m/>
    <m/>
    <m/>
    <m/>
    <m/>
    <m/>
    <m/>
    <m/>
  </r>
  <r>
    <x v="11"/>
    <m/>
    <m/>
    <m/>
    <m/>
    <m/>
    <m/>
    <m/>
    <m/>
    <m/>
    <m/>
    <m/>
    <m/>
    <m/>
  </r>
  <r>
    <x v="12"/>
    <n v="0"/>
    <n v="0"/>
    <n v="0"/>
    <n v="0"/>
    <n v="0"/>
    <n v="0"/>
    <n v="0"/>
    <n v="0"/>
    <n v="0"/>
    <n v="0"/>
    <n v="0"/>
    <n v="0"/>
    <n v="0"/>
  </r>
  <r>
    <x v="1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13"/>
    <n v="741272.72"/>
    <n v="1138628.97"/>
    <n v="0"/>
    <n v="0"/>
    <n v="0"/>
    <n v="0"/>
    <n v="0"/>
    <n v="0"/>
    <n v="0"/>
    <n v="0"/>
    <n v="0"/>
    <n v="0"/>
    <n v="0"/>
  </r>
  <r>
    <x v="0"/>
    <m/>
    <m/>
    <m/>
    <m/>
    <m/>
    <m/>
    <m/>
    <m/>
    <m/>
    <m/>
    <m/>
    <m/>
    <m/>
  </r>
  <r>
    <x v="14"/>
    <n v="330000"/>
    <n v="400000"/>
    <n v="400000"/>
    <n v="400000"/>
    <n v="400000"/>
    <n v="400000"/>
    <n v="400000"/>
    <n v="400000"/>
    <n v="400000"/>
    <n v="400000"/>
    <n v="400000"/>
    <n v="400000"/>
    <n v="400000"/>
  </r>
  <r>
    <x v="15"/>
    <n v="13950"/>
    <n v="13950"/>
    <n v="13950"/>
    <n v="13950"/>
    <n v="13950"/>
    <n v="13950"/>
    <n v="13950"/>
    <n v="13950"/>
    <n v="13950"/>
    <n v="13950"/>
    <n v="13950"/>
    <n v="13950"/>
    <n v="13950"/>
  </r>
  <r>
    <x v="16"/>
    <n v="32000"/>
    <n v="0"/>
    <n v="0"/>
    <n v="0"/>
    <n v="0"/>
    <n v="0"/>
    <n v="0"/>
    <n v="0"/>
    <n v="0"/>
    <n v="0"/>
    <n v="0"/>
    <n v="0"/>
    <n v="0"/>
  </r>
  <r>
    <x v="17"/>
    <n v="0"/>
    <n v="0"/>
    <n v="0"/>
    <n v="0"/>
    <n v="0"/>
    <n v="0"/>
    <n v="0"/>
    <n v="0"/>
    <n v="0"/>
    <n v="0"/>
    <n v="0"/>
    <n v="0"/>
    <n v="0"/>
  </r>
  <r>
    <x v="18"/>
    <n v="0"/>
    <n v="0"/>
    <n v="0"/>
    <n v="0"/>
    <n v="0"/>
    <n v="0"/>
    <n v="0"/>
    <n v="0"/>
    <n v="0"/>
    <n v="0"/>
    <n v="0"/>
    <n v="0"/>
    <n v="0"/>
  </r>
  <r>
    <x v="19"/>
    <n v="396120.94"/>
    <n v="42251.270000000004"/>
    <n v="42251.270000000004"/>
    <n v="42251.270000000004"/>
    <n v="42251.270000000004"/>
    <n v="42251.270000000004"/>
    <n v="42251.270000000004"/>
    <n v="42251.270000000004"/>
    <n v="42251.270000000004"/>
    <n v="42251.270000000004"/>
    <n v="42251.270000000004"/>
    <n v="42251.270000000004"/>
    <n v="42251.270000000004"/>
  </r>
  <r>
    <x v="20"/>
    <n v="0"/>
    <n v="175000"/>
    <n v="175000"/>
    <n v="175000"/>
    <n v="175000"/>
    <n v="175000"/>
    <n v="175000"/>
    <n v="175000"/>
    <n v="175000"/>
    <n v="175000"/>
    <n v="175000"/>
    <n v="175000"/>
    <n v="175000"/>
  </r>
  <r>
    <x v="21"/>
    <n v="772070.94"/>
    <n v="631201.27"/>
    <n v="631201.27"/>
    <n v="631201.27"/>
    <n v="631201.27"/>
    <n v="631201.27"/>
    <n v="631201.27"/>
    <n v="631201.27"/>
    <n v="631201.27"/>
    <n v="631201.27"/>
    <n v="631201.27"/>
    <n v="631201.27"/>
    <n v="631201.27"/>
  </r>
  <r>
    <x v="0"/>
    <m/>
    <m/>
    <m/>
    <m/>
    <m/>
    <m/>
    <m/>
    <m/>
    <m/>
    <m/>
    <m/>
    <m/>
    <m/>
  </r>
  <r>
    <x v="22"/>
    <n v="-30798.219999999972"/>
    <n v="507427.69999999995"/>
    <n v="-631201.27"/>
    <n v="-631201.27"/>
    <n v="-631201.27"/>
    <n v="-631201.27"/>
    <n v="-631201.27"/>
    <n v="-631201.27"/>
    <n v="-631201.27"/>
    <n v="-631201.27"/>
    <n v="-631201.27"/>
    <n v="-631201.27"/>
    <n v="-631201.27"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23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24"/>
    <n v="567254.38"/>
    <n v="741272.72"/>
    <n v="741272.72"/>
    <n v="741272.72"/>
    <n v="741272.72"/>
    <n v="741272.72"/>
    <n v="741272.72"/>
    <n v="741272.72"/>
    <n v="741272.72"/>
    <n v="741272.72"/>
    <n v="741272.72"/>
    <n v="741272.72"/>
    <n v="741272.72"/>
  </r>
  <r>
    <x v="0"/>
    <m/>
    <m/>
    <m/>
    <m/>
    <m/>
    <m/>
    <m/>
    <m/>
    <m/>
    <m/>
    <m/>
    <m/>
    <m/>
  </r>
  <r>
    <x v="25"/>
    <m/>
    <m/>
    <m/>
    <m/>
    <m/>
    <m/>
    <m/>
    <m/>
    <m/>
    <m/>
    <m/>
    <m/>
    <m/>
  </r>
  <r>
    <x v="26"/>
    <n v="5781842.6600000001"/>
    <n v="1557981.7100000016"/>
    <n v="0"/>
    <n v="0"/>
    <n v="0"/>
    <n v="0"/>
    <n v="0"/>
    <n v="0"/>
    <n v="0"/>
    <n v="0"/>
    <n v="0"/>
    <n v="0"/>
    <n v="0"/>
  </r>
  <r>
    <x v="0"/>
    <m/>
    <m/>
    <m/>
    <m/>
    <m/>
    <m/>
    <m/>
    <m/>
    <m/>
    <m/>
    <m/>
    <m/>
    <m/>
  </r>
  <r>
    <x v="11"/>
    <n v="5607824.3200000003"/>
    <n v="1160625.46"/>
    <n v="0"/>
    <n v="0"/>
    <n v="0"/>
    <n v="0"/>
    <n v="0"/>
    <n v="0"/>
    <n v="0"/>
    <n v="0"/>
    <n v="0"/>
    <n v="0"/>
    <n v="0"/>
  </r>
  <r>
    <x v="27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13"/>
    <n v="741272.71999999974"/>
    <n v="1138628.9700000016"/>
    <n v="741272.72"/>
    <n v="741272.72"/>
    <n v="741272.72"/>
    <n v="741272.72"/>
    <n v="741272.72"/>
    <n v="741272.72"/>
    <n v="741272.72"/>
    <n v="741272.72"/>
    <n v="741272.72"/>
    <n v="741272.72"/>
    <n v="741272.72"/>
  </r>
  <r>
    <x v="0"/>
    <m/>
    <m/>
    <m/>
    <m/>
    <m/>
    <m/>
    <m/>
    <m/>
    <m/>
    <m/>
    <m/>
    <m/>
    <m/>
  </r>
  <r>
    <x v="28"/>
    <n v="0"/>
    <n v="0"/>
    <n v="-741272.72"/>
    <n v="-741272.72"/>
    <n v="-741272.72"/>
    <n v="-741272.72"/>
    <n v="-741272.72"/>
    <n v="-741272.72"/>
    <n v="-741272.72"/>
    <n v="-741272.72"/>
    <n v="-741272.72"/>
    <n v="-741272.72"/>
    <n v="-741272.72"/>
  </r>
  <r>
    <x v="0"/>
    <m/>
    <m/>
    <m/>
    <m/>
    <m/>
    <m/>
    <m/>
    <m/>
    <m/>
    <m/>
    <m/>
    <m/>
    <m/>
  </r>
  <r>
    <x v="29"/>
    <m/>
    <m/>
    <m/>
    <m/>
    <m/>
    <m/>
    <m/>
    <m/>
    <m/>
    <m/>
    <m/>
    <m/>
    <m/>
  </r>
  <r>
    <x v="3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31"/>
    <m/>
    <m/>
    <m/>
    <m/>
    <m/>
    <m/>
    <m/>
    <m/>
    <m/>
    <m/>
    <m/>
    <m/>
    <m/>
  </r>
  <r>
    <x v="32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33"/>
    <m/>
    <m/>
    <m/>
    <m/>
    <m/>
    <m/>
    <m/>
    <m/>
    <m/>
    <m/>
    <m/>
    <m/>
    <m/>
  </r>
  <r>
    <x v="34"/>
    <n v="3093078.63"/>
    <n v="663014.51000000164"/>
    <m/>
    <m/>
    <m/>
    <m/>
    <m/>
    <m/>
    <m/>
    <m/>
    <m/>
    <m/>
    <m/>
  </r>
  <r>
    <x v="35"/>
    <n v="2028198.68"/>
    <n v="592464.52"/>
    <m/>
    <m/>
    <m/>
    <m/>
    <m/>
    <m/>
    <m/>
    <m/>
    <m/>
    <m/>
    <m/>
  </r>
  <r>
    <x v="36"/>
    <n v="505283.59"/>
    <n v="301261.63"/>
    <m/>
    <m/>
    <m/>
    <m/>
    <m/>
    <m/>
    <m/>
    <m/>
    <m/>
    <m/>
    <m/>
  </r>
  <r>
    <x v="37"/>
    <n v="155256.01"/>
    <n v="1236.46"/>
    <m/>
    <m/>
    <m/>
    <m/>
    <m/>
    <m/>
    <m/>
    <m/>
    <m/>
    <m/>
    <m/>
  </r>
  <r>
    <x v="38"/>
    <n v="25.75"/>
    <n v="4.59"/>
    <m/>
    <m/>
    <m/>
    <m/>
    <m/>
    <m/>
    <m/>
    <m/>
    <m/>
    <m/>
    <m/>
  </r>
  <r>
    <x v="39"/>
    <n v="0"/>
    <n v="0"/>
    <m/>
    <m/>
    <m/>
    <m/>
    <m/>
    <m/>
    <m/>
    <m/>
    <m/>
    <m/>
    <m/>
  </r>
  <r>
    <x v="4"/>
    <n v="0"/>
    <n v="0"/>
    <m/>
    <m/>
    <m/>
    <m/>
    <m/>
    <m/>
    <m/>
    <m/>
    <m/>
    <m/>
    <m/>
  </r>
  <r>
    <x v="40"/>
    <n v="5781842.6599999992"/>
    <n v="1557981.7100000016"/>
    <n v="0"/>
    <n v="0"/>
    <n v="0"/>
    <n v="0"/>
    <n v="0"/>
    <n v="0"/>
    <n v="0"/>
    <n v="0"/>
    <n v="0"/>
    <n v="0"/>
    <n v="0"/>
  </r>
  <r>
    <x v="0"/>
    <m/>
    <m/>
    <m/>
    <m/>
    <m/>
    <m/>
    <m/>
    <m/>
    <m/>
    <m/>
    <m/>
    <m/>
    <m/>
  </r>
  <r>
    <x v="41"/>
    <m/>
    <m/>
    <m/>
    <m/>
    <m/>
    <m/>
    <m/>
    <m/>
    <m/>
    <m/>
    <m/>
    <m/>
    <m/>
  </r>
  <r>
    <x v="42"/>
    <n v="2978971.27"/>
    <n v="660625.46"/>
    <m/>
    <m/>
    <m/>
    <m/>
    <m/>
    <m/>
    <m/>
    <m/>
    <m/>
    <m/>
    <m/>
  </r>
  <r>
    <x v="43"/>
    <n v="2028266.99"/>
    <n v="500000"/>
    <m/>
    <m/>
    <m/>
    <m/>
    <m/>
    <m/>
    <m/>
    <m/>
    <m/>
    <m/>
    <m/>
  </r>
  <r>
    <x v="44"/>
    <n v="600000"/>
    <n v="0"/>
    <m/>
    <m/>
    <m/>
    <m/>
    <m/>
    <m/>
    <m/>
    <m/>
    <m/>
    <m/>
    <m/>
  </r>
  <r>
    <x v="45"/>
    <n v="586.05999999999995"/>
    <n v="0"/>
    <m/>
    <m/>
    <m/>
    <m/>
    <m/>
    <m/>
    <m/>
    <m/>
    <m/>
    <m/>
    <m/>
  </r>
  <r>
    <x v="46"/>
    <n v="0"/>
    <n v="0"/>
    <m/>
    <m/>
    <m/>
    <m/>
    <m/>
    <m/>
    <m/>
    <m/>
    <m/>
    <m/>
    <m/>
  </r>
  <r>
    <x v="47"/>
    <n v="0"/>
    <n v="0"/>
    <m/>
    <m/>
    <m/>
    <m/>
    <m/>
    <m/>
    <m/>
    <m/>
    <m/>
    <m/>
    <m/>
  </r>
  <r>
    <x v="4"/>
    <n v="0"/>
    <n v="0"/>
    <m/>
    <m/>
    <m/>
    <m/>
    <m/>
    <m/>
    <m/>
    <m/>
    <m/>
    <m/>
    <m/>
  </r>
  <r>
    <x v="48"/>
    <n v="5607824.3200000003"/>
    <n v="1160625.46"/>
    <n v="0"/>
    <n v="0"/>
    <n v="0"/>
    <n v="0"/>
    <n v="0"/>
    <n v="0"/>
    <n v="0"/>
    <n v="0"/>
    <n v="0"/>
    <n v="0"/>
    <n v="0"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49"/>
    <n v="16319.46"/>
    <n v="14710.99"/>
    <m/>
    <m/>
    <m/>
    <m/>
    <m/>
    <m/>
    <m/>
    <m/>
    <m/>
    <m/>
    <m/>
  </r>
  <r>
    <x v="50"/>
    <n v="18381.47"/>
    <n v="19429.810000000001"/>
    <m/>
    <m/>
    <m/>
    <m/>
    <m/>
    <m/>
    <m/>
    <m/>
    <m/>
    <m/>
    <m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51"/>
    <n v="775973.64999999991"/>
    <n v="1172769.77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C6D330-FFF3-4C94-BF92-3FBD854339C1}" name="PivotTable5" cacheId="16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6">
  <location ref="A3:B7" firstHeaderRow="1" firstDataRow="1" firstDataCol="1"/>
  <pivotFields count="14">
    <pivotField axis="axisRow" showAll="0">
      <items count="71">
        <item h="1" x="0"/>
        <item h="1" m="1" x="60"/>
        <item x="22"/>
        <item h="1" x="15"/>
        <item x="14"/>
        <item h="1" x="50"/>
        <item h="1" m="1" x="69"/>
        <item h="1" m="1" x="54"/>
        <item h="1" m="1" x="64"/>
        <item h="1" x="28"/>
        <item h="1" x="12"/>
        <item h="1" x="49"/>
        <item h="1" x="32"/>
        <item h="1" x="16"/>
        <item h="1" x="21"/>
        <item h="1" x="40"/>
        <item h="1" x="48"/>
        <item x="51"/>
        <item h="1" x="13"/>
        <item h="1" x="31"/>
        <item h="1" x="3"/>
        <item h="1" x="7"/>
        <item h="1" m="1" x="59"/>
        <item h="1" x="29"/>
        <item h="1" x="30"/>
        <item h="1" x="26"/>
        <item h="1" m="1" x="66"/>
        <item h="1" m="1" x="57"/>
        <item h="1" x="18"/>
        <item h="1" x="25"/>
        <item h="1" x="8"/>
        <item h="1" m="1" x="68"/>
        <item h="1" x="4"/>
        <item h="1" x="27"/>
        <item h="1" m="1" x="65"/>
        <item h="1" m="1" x="55"/>
        <item h="1" x="9"/>
        <item h="1" x="24"/>
        <item h="1" x="39"/>
        <item h="1" x="38"/>
        <item h="1" x="37"/>
        <item h="1" x="36"/>
        <item h="1" x="35"/>
        <item h="1" m="1" x="56"/>
        <item h="1" x="34"/>
        <item h="1" m="1" x="53"/>
        <item h="1" x="47"/>
        <item h="1" x="46"/>
        <item h="1" x="45"/>
        <item h="1" x="44"/>
        <item h="1" x="43"/>
        <item h="1" m="1" x="67"/>
        <item h="1" x="42"/>
        <item h="1" m="1" x="63"/>
        <item h="1" m="1" x="52"/>
        <item h="1" x="2"/>
        <item h="1" x="1"/>
        <item h="1" x="20"/>
        <item h="1" x="19"/>
        <item h="1" x="11"/>
        <item h="1" x="6"/>
        <item h="1" x="17"/>
        <item h="1" x="5"/>
        <item h="1" x="23"/>
        <item h="1" x="33"/>
        <item h="1" x="41"/>
        <item m="1" x="62"/>
        <item m="1" x="58"/>
        <item h="1" m="1" x="61"/>
        <item h="1" x="10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4">
    <i>
      <x v="2"/>
    </i>
    <i>
      <x v="4"/>
    </i>
    <i>
      <x v="17"/>
    </i>
    <i t="grand">
      <x/>
    </i>
  </rowItems>
  <colItems count="1">
    <i/>
  </colItems>
  <dataFields count="1">
    <dataField name="Sum of 30.04.23" fld="2" baseField="0" baseItem="0"/>
  </dataFields>
  <chartFormats count="1">
    <chartFormat chart="2" format="5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4AA791-8FF3-4DA2-8AFB-45EC534A3FFC}" name="PivotTable11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showHeaders="0" outline="1" outlineData="1" multipleFieldFilters="0" chartFormat="3">
  <location ref="A3:E16" firstHeaderRow="0" firstDataRow="1" firstDataCol="1"/>
  <pivotFields count="5">
    <pivotField axis="axisRow" showAll="0">
      <items count="27">
        <item x="0"/>
        <item h="1" f="1" x="25"/>
        <item x="1"/>
        <item x="2"/>
        <item x="12"/>
        <item x="13"/>
        <item h="1" f="1" x="24"/>
        <item h="1" f="1" x="23"/>
        <item h="1" f="1" x="22"/>
        <item h="1" f="1" x="21"/>
        <item x="14"/>
        <item x="15"/>
        <item x="16"/>
        <item x="17"/>
        <item x="18"/>
        <item x="19"/>
        <item x="20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0"/>
  </rowFields>
  <rowItems count="13">
    <i>
      <x/>
    </i>
    <i>
      <x v="2"/>
    </i>
    <i>
      <x v="3"/>
    </i>
    <i>
      <x v="4"/>
    </i>
    <i>
      <x v="5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2020-21" fld="1" baseField="0" baseItem="0"/>
    <dataField name="Sum of 2021-22" fld="2" baseField="0" baseItem="0"/>
    <dataField name="Sum of 2022-23" fld="3" baseField="0" baseItem="0"/>
    <dataField name="Sum of 2023-24" fld="4" baseField="0" baseItem="0"/>
  </dataFields>
  <formats count="1">
    <format dxfId="1">
      <pivotArea collapsedLevelsAreSubtotals="1" fieldPosition="0">
        <references count="1">
          <reference field="0" count="0"/>
        </references>
      </pivotArea>
    </format>
  </formats>
  <chartFormats count="4">
    <chartFormat chart="2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70EE21-233C-4395-B3E2-FC8F5E21777E}" name="PivotTable13" cacheId="15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4">
  <location ref="A3:E16" firstHeaderRow="0" firstDataRow="1" firstDataCol="1"/>
  <pivotFields count="5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2020-21" fld="1" baseField="0" baseItem="0"/>
    <dataField name="Sum of 2021-22" fld="2" baseField="0" baseItem="0"/>
    <dataField name="Sum of 2022-23" fld="3" baseField="0" baseItem="0"/>
    <dataField name="Sum of 2023-24" fld="4" baseField="0" baseItem="0"/>
  </dataFields>
  <formats count="1">
    <format dxfId="0">
      <pivotArea outline="0" collapsedLevelsAreSubtotals="1" fieldPosition="0"/>
    </format>
  </formats>
  <chartFormats count="4">
    <chartFormat chart="2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0C70F4-1016-4DC7-93D0-514DD42473AF}" name="PivotTable1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3">
  <location ref="A3:E16" firstHeaderRow="0" firstDataRow="1" firstDataCol="1"/>
  <pivotFields count="5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2020-21" fld="1" baseField="0" baseItem="0"/>
    <dataField name="Sum of 2021-22" fld="2" baseField="0" baseItem="0"/>
    <dataField name="Sum of 2022-23" fld="3" baseField="0" baseItem="0"/>
    <dataField name="Sum of 2023-24" fld="4" baseField="0" baseItem="0"/>
  </dataFields>
  <chartFormats count="4">
    <chartFormat chart="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B7C92-80EA-4AD3-8927-6E7F8663B646}">
  <sheetPr>
    <tabColor rgb="FF00B0F0"/>
  </sheetPr>
  <dimension ref="A80:K127"/>
  <sheetViews>
    <sheetView showGridLines="0" tabSelected="1" topLeftCell="A34" zoomScale="80" zoomScaleNormal="80" workbookViewId="0">
      <selection activeCell="A104" sqref="A104"/>
    </sheetView>
  </sheetViews>
  <sheetFormatPr defaultRowHeight="15" x14ac:dyDescent="0.25"/>
  <cols>
    <col min="1" max="1" width="30" customWidth="1"/>
    <col min="2" max="2" width="15.7109375" customWidth="1"/>
    <col min="3" max="3" width="20.7109375" customWidth="1"/>
    <col min="4" max="11" width="15.7109375" customWidth="1"/>
  </cols>
  <sheetData>
    <row r="80" ht="12.6" customHeight="1" thickBot="1" x14ac:dyDescent="0.3"/>
    <row r="81" spans="1:11" ht="21" x14ac:dyDescent="0.35">
      <c r="A81" s="71"/>
      <c r="B81" s="72"/>
      <c r="C81" s="73"/>
      <c r="D81" s="72"/>
      <c r="E81" s="72"/>
      <c r="F81" s="72"/>
      <c r="G81" s="74"/>
      <c r="H81" s="74"/>
      <c r="I81" s="74"/>
      <c r="J81" s="74"/>
      <c r="K81" s="75"/>
    </row>
    <row r="82" spans="1:11" ht="32.25" thickBot="1" x14ac:dyDescent="0.55000000000000004">
      <c r="A82" s="76"/>
      <c r="B82" s="86" t="s">
        <v>49</v>
      </c>
      <c r="C82" s="87"/>
      <c r="D82" s="77"/>
      <c r="E82" s="77"/>
      <c r="F82" s="77"/>
      <c r="G82" s="88" t="s">
        <v>50</v>
      </c>
      <c r="H82" s="78"/>
      <c r="I82" s="78"/>
      <c r="J82" s="78"/>
      <c r="K82" s="79"/>
    </row>
    <row r="83" spans="1:11" ht="98.25" customHeight="1" x14ac:dyDescent="0.35">
      <c r="A83" s="7"/>
      <c r="B83" s="80" t="s">
        <v>51</v>
      </c>
      <c r="C83" s="80" t="s">
        <v>48</v>
      </c>
      <c r="D83" s="81" t="s">
        <v>52</v>
      </c>
      <c r="E83" s="80" t="s">
        <v>46</v>
      </c>
      <c r="F83" s="80" t="s">
        <v>47</v>
      </c>
      <c r="G83" s="80" t="s">
        <v>51</v>
      </c>
      <c r="H83" s="80" t="s">
        <v>48</v>
      </c>
      <c r="I83" s="82" t="s">
        <v>52</v>
      </c>
      <c r="J83" s="80" t="s">
        <v>46</v>
      </c>
      <c r="K83" s="80" t="s">
        <v>47</v>
      </c>
    </row>
    <row r="84" spans="1:11" ht="21" x14ac:dyDescent="0.35">
      <c r="A84" s="83"/>
      <c r="B84" s="84"/>
      <c r="C84" s="84"/>
      <c r="D84" s="7"/>
      <c r="E84" s="84"/>
      <c r="F84" s="85"/>
      <c r="G84" s="84"/>
      <c r="H84" s="84"/>
      <c r="I84" s="82"/>
      <c r="J84" s="82"/>
      <c r="K84" s="85"/>
    </row>
    <row r="85" spans="1:11" ht="21" x14ac:dyDescent="0.35">
      <c r="A85" s="196" t="s">
        <v>53</v>
      </c>
      <c r="B85" s="61"/>
      <c r="C85" s="61"/>
      <c r="D85" s="61"/>
      <c r="E85" s="62"/>
      <c r="F85" s="63"/>
      <c r="G85" s="19">
        <f>'WTC Inc &amp; Exp'!H5</f>
        <v>0</v>
      </c>
      <c r="H85" s="19">
        <f>'WTC Inc &amp; Exp'!I5</f>
        <v>592464.5</v>
      </c>
      <c r="I85" s="19">
        <f>'WTC Inc &amp; Exp'!J5</f>
        <v>592464.5</v>
      </c>
      <c r="J85" s="62">
        <f t="shared" ref="J85:J105" si="0">H85-I85</f>
        <v>0</v>
      </c>
      <c r="K85" s="63">
        <f t="shared" ref="K85:K98" si="1">J85/I85</f>
        <v>0</v>
      </c>
    </row>
    <row r="86" spans="1:11" ht="21" x14ac:dyDescent="0.35">
      <c r="A86" s="197" t="s">
        <v>57</v>
      </c>
      <c r="B86" s="19">
        <f>'WTC Inc &amp; Exp'!C6</f>
        <v>36702</v>
      </c>
      <c r="C86" s="19">
        <f>'WTC Inc &amp; Exp'!D6</f>
        <v>36702</v>
      </c>
      <c r="D86" s="19">
        <v>35658</v>
      </c>
      <c r="E86" s="194">
        <f t="shared" ref="E86:E105" si="2">C86-D86</f>
        <v>1044</v>
      </c>
      <c r="F86" s="63">
        <f t="shared" ref="F86:F95" si="3">E86/D86</f>
        <v>2.9278142352347301E-2</v>
      </c>
      <c r="G86" s="19">
        <f>'WTC Inc &amp; Exp'!H6</f>
        <v>16751</v>
      </c>
      <c r="H86" s="19">
        <f>'WTC Inc &amp; Exp'!I6</f>
        <v>16751</v>
      </c>
      <c r="I86" s="19">
        <f>'WTC Inc &amp; Exp'!J6</f>
        <v>10606</v>
      </c>
      <c r="J86" s="166">
        <f t="shared" si="0"/>
        <v>6145</v>
      </c>
      <c r="K86" s="63">
        <f t="shared" si="1"/>
        <v>0.57938902508014334</v>
      </c>
    </row>
    <row r="87" spans="1:11" ht="21" x14ac:dyDescent="0.35">
      <c r="A87" s="196" t="s">
        <v>176</v>
      </c>
      <c r="B87" s="19">
        <f>'WTC Inc &amp; Exp'!C7</f>
        <v>3087</v>
      </c>
      <c r="C87" s="19">
        <f>'WTC Inc &amp; Exp'!D7</f>
        <v>3087</v>
      </c>
      <c r="D87" s="19">
        <f>'WTC Inc &amp; Exp'!E7</f>
        <v>2917</v>
      </c>
      <c r="E87" s="62">
        <f t="shared" si="2"/>
        <v>170</v>
      </c>
      <c r="F87" s="63">
        <f t="shared" si="3"/>
        <v>5.8279053822420296E-2</v>
      </c>
      <c r="G87" s="19">
        <f>'WTC Inc &amp; Exp'!H7</f>
        <v>733</v>
      </c>
      <c r="H87" s="19">
        <f>'WTC Inc &amp; Exp'!I7</f>
        <v>733</v>
      </c>
      <c r="I87" s="19">
        <f>'WTC Inc &amp; Exp'!J7</f>
        <v>750</v>
      </c>
      <c r="J87" s="194">
        <f t="shared" si="0"/>
        <v>-17</v>
      </c>
      <c r="K87" s="63">
        <f t="shared" si="1"/>
        <v>-2.2666666666666668E-2</v>
      </c>
    </row>
    <row r="88" spans="1:11" ht="21" x14ac:dyDescent="0.35">
      <c r="A88" s="196" t="s">
        <v>62</v>
      </c>
      <c r="B88" s="19">
        <f>'WTC Inc &amp; Exp'!C8</f>
        <v>24082</v>
      </c>
      <c r="C88" s="19">
        <f>'WTC Inc &amp; Exp'!D8</f>
        <v>24082</v>
      </c>
      <c r="D88" s="19">
        <f>'WTC Inc &amp; Exp'!E8</f>
        <v>25900</v>
      </c>
      <c r="E88" s="62">
        <f t="shared" si="2"/>
        <v>-1818</v>
      </c>
      <c r="F88" s="63">
        <f t="shared" si="3"/>
        <v>-7.0193050193050194E-2</v>
      </c>
      <c r="G88" s="19">
        <f>'WTC Inc &amp; Exp'!H8</f>
        <v>0</v>
      </c>
      <c r="H88" s="19">
        <f>'WTC Inc &amp; Exp'!I8</f>
        <v>0</v>
      </c>
      <c r="I88" s="19">
        <f>'WTC Inc &amp; Exp'!J8</f>
        <v>0</v>
      </c>
      <c r="J88" s="62">
        <f t="shared" si="0"/>
        <v>0</v>
      </c>
      <c r="K88" s="63" t="e">
        <f t="shared" si="1"/>
        <v>#DIV/0!</v>
      </c>
    </row>
    <row r="89" spans="1:11" ht="21" x14ac:dyDescent="0.35">
      <c r="A89" s="196" t="s">
        <v>177</v>
      </c>
      <c r="B89" s="19">
        <f>'WTC Inc &amp; Exp'!C9</f>
        <v>0</v>
      </c>
      <c r="C89" s="19">
        <f>'WTC Inc &amp; Exp'!D9</f>
        <v>0</v>
      </c>
      <c r="D89" s="19">
        <f>'WTC Inc &amp; Exp'!E9</f>
        <v>0</v>
      </c>
      <c r="E89" s="62">
        <f t="shared" si="2"/>
        <v>0</v>
      </c>
      <c r="F89" s="63" t="e">
        <f t="shared" si="3"/>
        <v>#DIV/0!</v>
      </c>
      <c r="G89" s="19">
        <f>'WTC Inc &amp; Exp'!H9</f>
        <v>29</v>
      </c>
      <c r="H89" s="19">
        <f>'WTC Inc &amp; Exp'!I9</f>
        <v>29</v>
      </c>
      <c r="I89" s="19">
        <f>'WTC Inc &amp; Exp'!J9</f>
        <v>0</v>
      </c>
      <c r="J89" s="62">
        <f t="shared" si="0"/>
        <v>29</v>
      </c>
      <c r="K89" s="63" t="e">
        <f t="shared" si="1"/>
        <v>#DIV/0!</v>
      </c>
    </row>
    <row r="90" spans="1:11" ht="21" x14ac:dyDescent="0.35">
      <c r="A90" s="196" t="s">
        <v>60</v>
      </c>
      <c r="B90" s="19">
        <f>'WTC Inc &amp; Exp'!C10</f>
        <v>6152</v>
      </c>
      <c r="C90" s="19">
        <f>'WTC Inc &amp; Exp'!D10</f>
        <v>6152</v>
      </c>
      <c r="D90" s="19">
        <f>'WTC Inc &amp; Exp'!E10</f>
        <v>6259</v>
      </c>
      <c r="E90" s="62">
        <f t="shared" si="2"/>
        <v>-107</v>
      </c>
      <c r="F90" s="63">
        <f t="shared" si="3"/>
        <v>-1.7095382648985462E-2</v>
      </c>
      <c r="G90" s="19">
        <f>'WTC Inc &amp; Exp'!H10</f>
        <v>180</v>
      </c>
      <c r="H90" s="19">
        <f>'WTC Inc &amp; Exp'!I10</f>
        <v>180</v>
      </c>
      <c r="I90" s="19">
        <f>'WTC Inc &amp; Exp'!J10</f>
        <v>200</v>
      </c>
      <c r="J90" s="194">
        <f t="shared" si="0"/>
        <v>-20</v>
      </c>
      <c r="K90" s="63">
        <f t="shared" si="1"/>
        <v>-0.1</v>
      </c>
    </row>
    <row r="91" spans="1:11" ht="21" x14ac:dyDescent="0.35">
      <c r="A91" s="196" t="s">
        <v>178</v>
      </c>
      <c r="B91" s="19">
        <f>'WTC Inc &amp; Exp'!C11</f>
        <v>2443</v>
      </c>
      <c r="C91" s="19">
        <f>'WTC Inc &amp; Exp'!D11</f>
        <v>2443</v>
      </c>
      <c r="D91" s="19">
        <f>'WTC Inc &amp; Exp'!E11</f>
        <v>2446</v>
      </c>
      <c r="E91" s="62">
        <f t="shared" si="2"/>
        <v>-3</v>
      </c>
      <c r="F91" s="63">
        <f t="shared" si="3"/>
        <v>-1.2264922322158627E-3</v>
      </c>
      <c r="G91" s="19">
        <f>'WTC Inc &amp; Exp'!H11</f>
        <v>783</v>
      </c>
      <c r="H91" s="19">
        <f>'WTC Inc &amp; Exp'!I11</f>
        <v>783</v>
      </c>
      <c r="I91" s="19">
        <f>'WTC Inc &amp; Exp'!J11</f>
        <v>748</v>
      </c>
      <c r="J91" s="194">
        <f t="shared" si="0"/>
        <v>35</v>
      </c>
      <c r="K91" s="63">
        <f t="shared" si="1"/>
        <v>4.6791443850267379E-2</v>
      </c>
    </row>
    <row r="92" spans="1:11" ht="21" x14ac:dyDescent="0.35">
      <c r="A92" s="196" t="s">
        <v>122</v>
      </c>
      <c r="B92" s="19">
        <f>'WTC Inc &amp; Exp'!C12</f>
        <v>4901</v>
      </c>
      <c r="C92" s="19">
        <f>'WTC Inc &amp; Exp'!D12</f>
        <v>4901</v>
      </c>
      <c r="D92" s="19">
        <f>'WTC Inc &amp; Exp'!E12</f>
        <v>5054</v>
      </c>
      <c r="E92" s="62">
        <f t="shared" ref="E92:E94" si="4">C92-D92</f>
        <v>-153</v>
      </c>
      <c r="F92" s="63">
        <f t="shared" ref="F92:F94" si="5">E92/D92</f>
        <v>-3.0273051048674317E-2</v>
      </c>
      <c r="G92" s="19">
        <f>'WTC Inc &amp; Exp'!H12</f>
        <v>0</v>
      </c>
      <c r="H92" s="19">
        <f>'WTC Inc &amp; Exp'!I12</f>
        <v>0</v>
      </c>
      <c r="I92" s="19">
        <f>'WTC Inc &amp; Exp'!J12</f>
        <v>0</v>
      </c>
      <c r="J92" s="62">
        <f t="shared" ref="J92:J94" si="6">H92-I92</f>
        <v>0</v>
      </c>
      <c r="K92" s="63" t="e">
        <f t="shared" ref="K92:K94" si="7">J92/I92</f>
        <v>#DIV/0!</v>
      </c>
    </row>
    <row r="93" spans="1:11" ht="21" x14ac:dyDescent="0.35">
      <c r="A93" s="197" t="s">
        <v>140</v>
      </c>
      <c r="B93" s="19">
        <f>'WTC Inc &amp; Exp'!C13</f>
        <v>2692</v>
      </c>
      <c r="C93" s="19">
        <f>'WTC Inc &amp; Exp'!D13</f>
        <v>2692</v>
      </c>
      <c r="D93" s="19">
        <f>'WTC Inc &amp; Exp'!E13</f>
        <v>2450</v>
      </c>
      <c r="E93" s="194">
        <f t="shared" si="4"/>
        <v>242</v>
      </c>
      <c r="F93" s="63">
        <f t="shared" si="5"/>
        <v>9.8775510204081637E-2</v>
      </c>
      <c r="G93" s="19">
        <f>'WTC Inc &amp; Exp'!H13</f>
        <v>0</v>
      </c>
      <c r="H93" s="19">
        <f>'WTC Inc &amp; Exp'!I13</f>
        <v>0</v>
      </c>
      <c r="I93" s="19">
        <f>'WTC Inc &amp; Exp'!J13</f>
        <v>0</v>
      </c>
      <c r="J93" s="62">
        <f t="shared" si="6"/>
        <v>0</v>
      </c>
      <c r="K93" s="63" t="e">
        <f t="shared" si="7"/>
        <v>#DIV/0!</v>
      </c>
    </row>
    <row r="94" spans="1:11" ht="21" x14ac:dyDescent="0.35">
      <c r="A94" s="196" t="s">
        <v>141</v>
      </c>
      <c r="B94" s="19">
        <f>'WTC Inc &amp; Exp'!C14</f>
        <v>0</v>
      </c>
      <c r="C94" s="19">
        <f>'WTC Inc &amp; Exp'!D14</f>
        <v>0</v>
      </c>
      <c r="D94" s="19">
        <f>'WTC Inc &amp; Exp'!E14</f>
        <v>0</v>
      </c>
      <c r="E94" s="62">
        <f t="shared" si="4"/>
        <v>0</v>
      </c>
      <c r="F94" s="63" t="e">
        <f t="shared" si="5"/>
        <v>#DIV/0!</v>
      </c>
      <c r="G94" s="19">
        <f>'WTC Inc &amp; Exp'!H14</f>
        <v>0</v>
      </c>
      <c r="H94" s="19">
        <f>'WTC Inc &amp; Exp'!I14</f>
        <v>0</v>
      </c>
      <c r="I94" s="19">
        <f>'WTC Inc &amp; Exp'!J14</f>
        <v>0</v>
      </c>
      <c r="J94" s="62">
        <f t="shared" si="6"/>
        <v>0</v>
      </c>
      <c r="K94" s="63" t="e">
        <f t="shared" si="7"/>
        <v>#DIV/0!</v>
      </c>
    </row>
    <row r="95" spans="1:11" ht="21" x14ac:dyDescent="0.35">
      <c r="A95" s="196" t="s">
        <v>179</v>
      </c>
      <c r="B95" s="19">
        <f>'WTC Inc &amp; Exp'!C15</f>
        <v>0</v>
      </c>
      <c r="C95" s="19">
        <f>'WTC Inc &amp; Exp'!D15</f>
        <v>0</v>
      </c>
      <c r="D95" s="19">
        <f>'WTC Inc &amp; Exp'!E15</f>
        <v>153</v>
      </c>
      <c r="E95" s="194">
        <f t="shared" si="2"/>
        <v>-153</v>
      </c>
      <c r="F95" s="63">
        <f t="shared" si="3"/>
        <v>-1</v>
      </c>
      <c r="G95" s="19">
        <f>'WTC Inc &amp; Exp'!H15</f>
        <v>0</v>
      </c>
      <c r="H95" s="19">
        <f>'WTC Inc &amp; Exp'!I15</f>
        <v>0</v>
      </c>
      <c r="I95" s="19">
        <f>'WTC Inc &amp; Exp'!J15</f>
        <v>0</v>
      </c>
      <c r="J95" s="62">
        <f t="shared" si="0"/>
        <v>0</v>
      </c>
      <c r="K95" s="63" t="e">
        <f t="shared" si="1"/>
        <v>#DIV/0!</v>
      </c>
    </row>
    <row r="96" spans="1:11" ht="21" x14ac:dyDescent="0.35">
      <c r="A96" s="198" t="s">
        <v>54</v>
      </c>
      <c r="B96" s="19">
        <f>'WTC Inc &amp; Exp'!C16</f>
        <v>5673</v>
      </c>
      <c r="C96" s="19">
        <f>'WTC Inc &amp; Exp'!D16</f>
        <v>5673</v>
      </c>
      <c r="D96" s="19">
        <f>'WTC Inc &amp; Exp'!E16</f>
        <v>5458</v>
      </c>
      <c r="E96" s="62">
        <f t="shared" ref="E96:E98" si="8">C96-D96</f>
        <v>215</v>
      </c>
      <c r="F96" s="63">
        <f t="shared" ref="F96:F98" si="9">E96/D96</f>
        <v>3.9391718578233786E-2</v>
      </c>
      <c r="G96" s="19">
        <f>'WTC Inc &amp; Exp'!H16</f>
        <v>3795</v>
      </c>
      <c r="H96" s="19">
        <f>'WTC Inc &amp; Exp'!I16</f>
        <v>3795</v>
      </c>
      <c r="I96" s="19">
        <f>'WTC Inc &amp; Exp'!J16</f>
        <v>6000</v>
      </c>
      <c r="J96" s="166">
        <f t="shared" si="0"/>
        <v>-2205</v>
      </c>
      <c r="K96" s="63">
        <f t="shared" si="1"/>
        <v>-0.36749999999999999</v>
      </c>
    </row>
    <row r="97" spans="1:11" ht="21" x14ac:dyDescent="0.35">
      <c r="A97" s="197" t="s">
        <v>58</v>
      </c>
      <c r="B97" s="19">
        <f>'WTC Inc &amp; Exp'!C17</f>
        <v>1500</v>
      </c>
      <c r="C97" s="19">
        <f>'WTC Inc &amp; Exp'!D17</f>
        <v>1500</v>
      </c>
      <c r="D97" s="19">
        <v>1820</v>
      </c>
      <c r="E97" s="194">
        <f t="shared" si="8"/>
        <v>-320</v>
      </c>
      <c r="F97" s="63">
        <f t="shared" si="9"/>
        <v>-0.17582417582417584</v>
      </c>
      <c r="G97" s="19">
        <f>'WTC Inc &amp; Exp'!H17</f>
        <v>180</v>
      </c>
      <c r="H97" s="19">
        <f>'WTC Inc &amp; Exp'!I17</f>
        <v>180</v>
      </c>
      <c r="I97" s="19">
        <f>'WTC Inc &amp; Exp'!J17</f>
        <v>0</v>
      </c>
      <c r="J97" s="62">
        <f t="shared" si="0"/>
        <v>180</v>
      </c>
      <c r="K97" s="63" t="e">
        <f t="shared" si="1"/>
        <v>#DIV/0!</v>
      </c>
    </row>
    <row r="98" spans="1:11" ht="21" x14ac:dyDescent="0.35">
      <c r="A98" s="196" t="s">
        <v>180</v>
      </c>
      <c r="B98" s="19">
        <f>'WTC Inc &amp; Exp'!C18</f>
        <v>0</v>
      </c>
      <c r="C98" s="19">
        <f>'WTC Inc &amp; Exp'!D18</f>
        <v>0</v>
      </c>
      <c r="D98" s="19">
        <f>'WTC Inc &amp; Exp'!E18</f>
        <v>0</v>
      </c>
      <c r="E98" s="62">
        <f t="shared" si="8"/>
        <v>0</v>
      </c>
      <c r="F98" s="63" t="e">
        <f t="shared" si="9"/>
        <v>#DIV/0!</v>
      </c>
      <c r="G98" s="19">
        <f>'WTC Inc &amp; Exp'!H18</f>
        <v>0</v>
      </c>
      <c r="H98" s="19">
        <f>'WTC Inc &amp; Exp'!I18</f>
        <v>0</v>
      </c>
      <c r="I98" s="19">
        <f>'WTC Inc &amp; Exp'!J18</f>
        <v>0</v>
      </c>
      <c r="J98" s="62">
        <f t="shared" si="0"/>
        <v>0</v>
      </c>
      <c r="K98" s="63" t="e">
        <f t="shared" si="1"/>
        <v>#DIV/0!</v>
      </c>
    </row>
    <row r="99" spans="1:11" ht="21" x14ac:dyDescent="0.35">
      <c r="A99" s="199" t="s">
        <v>45</v>
      </c>
      <c r="B99" s="28">
        <f>SUM(B85:B95)</f>
        <v>80059</v>
      </c>
      <c r="C99" s="28">
        <f>SUM(C85:C95)</f>
        <v>80059</v>
      </c>
      <c r="D99" s="28">
        <f>SUM(D85:D95)</f>
        <v>80837</v>
      </c>
      <c r="E99" s="29">
        <f t="shared" si="2"/>
        <v>-778</v>
      </c>
      <c r="F99" s="30">
        <f>E99/D99</f>
        <v>-9.6243057015970405E-3</v>
      </c>
      <c r="G99" s="28">
        <f>SUM(G85:G95)</f>
        <v>18476</v>
      </c>
      <c r="H99" s="28">
        <f>SUM(H85:H95)</f>
        <v>610940.5</v>
      </c>
      <c r="I99" s="28">
        <f>SUM(I85:I95)</f>
        <v>604768.5</v>
      </c>
      <c r="J99" s="29">
        <f t="shared" si="0"/>
        <v>6172</v>
      </c>
      <c r="K99" s="30">
        <f>J99/I99</f>
        <v>1.0205557994505336E-2</v>
      </c>
    </row>
    <row r="100" spans="1:11" ht="21" x14ac:dyDescent="0.35">
      <c r="A100" s="195" t="s">
        <v>63</v>
      </c>
      <c r="B100" s="19">
        <f>'WTC Inc &amp; Exp'!C20</f>
        <v>7923</v>
      </c>
      <c r="C100" s="19">
        <f>'WTC Inc &amp; Exp'!D20</f>
        <v>7923</v>
      </c>
      <c r="D100" s="19">
        <f>'WTC Inc &amp; Exp'!E20</f>
        <v>7378</v>
      </c>
      <c r="E100" s="194">
        <f t="shared" si="2"/>
        <v>545</v>
      </c>
      <c r="F100" s="63">
        <f t="shared" ref="F100:F103" si="10">E100/D100</f>
        <v>7.3868256980211433E-2</v>
      </c>
      <c r="G100" s="19">
        <f>'WTC Inc &amp; Exp'!H20</f>
        <v>0</v>
      </c>
      <c r="H100" s="19">
        <f>'WTC Inc &amp; Exp'!I20</f>
        <v>0</v>
      </c>
      <c r="I100" s="19">
        <f>'WTC Inc &amp; Exp'!J20</f>
        <v>0</v>
      </c>
      <c r="J100" s="62">
        <f t="shared" si="0"/>
        <v>0</v>
      </c>
      <c r="K100" s="63" t="e">
        <f t="shared" ref="K100:K103" si="11">J100/I100</f>
        <v>#DIV/0!</v>
      </c>
    </row>
    <row r="101" spans="1:11" ht="21" x14ac:dyDescent="0.35">
      <c r="A101" s="195" t="s">
        <v>64</v>
      </c>
      <c r="B101" s="19">
        <f>'WTC Inc &amp; Exp'!C21</f>
        <v>4960</v>
      </c>
      <c r="C101" s="19">
        <f>'WTC Inc &amp; Exp'!D21</f>
        <v>4960</v>
      </c>
      <c r="D101" s="19">
        <f>'WTC Inc &amp; Exp'!E21</f>
        <v>5873</v>
      </c>
      <c r="E101" s="194">
        <f t="shared" si="2"/>
        <v>-913</v>
      </c>
      <c r="F101" s="63">
        <f t="shared" si="10"/>
        <v>-0.15545717691128894</v>
      </c>
      <c r="G101" s="19">
        <f>'WTC Inc &amp; Exp'!H21</f>
        <v>0</v>
      </c>
      <c r="H101" s="19">
        <f>'WTC Inc &amp; Exp'!I21</f>
        <v>0</v>
      </c>
      <c r="I101" s="19">
        <f>'WTC Inc &amp; Exp'!J21</f>
        <v>0</v>
      </c>
      <c r="J101" s="62">
        <f t="shared" si="0"/>
        <v>0</v>
      </c>
      <c r="K101" s="63" t="e">
        <f t="shared" si="11"/>
        <v>#DIV/0!</v>
      </c>
    </row>
    <row r="102" spans="1:11" ht="21" x14ac:dyDescent="0.35">
      <c r="A102" s="193" t="s">
        <v>181</v>
      </c>
      <c r="B102" s="19">
        <f>'WTC Inc &amp; Exp'!C22</f>
        <v>121474</v>
      </c>
      <c r="C102" s="19">
        <f>'WTC Inc &amp; Exp'!D22</f>
        <v>121474</v>
      </c>
      <c r="D102" s="19">
        <f>'WTC Inc &amp; Exp'!E22</f>
        <v>13531</v>
      </c>
      <c r="E102" s="167">
        <f t="shared" si="2"/>
        <v>107943</v>
      </c>
      <c r="F102" s="63">
        <f t="shared" si="10"/>
        <v>7.9774591678368187</v>
      </c>
      <c r="G102" s="19">
        <f>'WTC Inc &amp; Exp'!H22</f>
        <v>7110</v>
      </c>
      <c r="H102" s="19">
        <f>'WTC Inc &amp; Exp'!I22</f>
        <v>7110</v>
      </c>
      <c r="I102" s="19">
        <f>'WTC Inc &amp; Exp'!J22</f>
        <v>10565</v>
      </c>
      <c r="J102" s="166">
        <f t="shared" si="0"/>
        <v>-3455</v>
      </c>
      <c r="K102" s="63">
        <f t="shared" si="11"/>
        <v>-0.32702318977756745</v>
      </c>
    </row>
    <row r="103" spans="1:11" ht="21" x14ac:dyDescent="0.35">
      <c r="A103" s="146" t="s">
        <v>182</v>
      </c>
      <c r="B103" s="19">
        <f>'WTC Inc &amp; Exp'!C23</f>
        <v>17227</v>
      </c>
      <c r="C103" s="19">
        <f>'WTC Inc &amp; Exp'!D23</f>
        <v>17227</v>
      </c>
      <c r="D103" s="19">
        <f>'WTC Inc &amp; Exp'!E23</f>
        <v>17167</v>
      </c>
      <c r="E103" s="62">
        <f t="shared" si="2"/>
        <v>60</v>
      </c>
      <c r="F103" s="63">
        <f t="shared" si="10"/>
        <v>3.4950777654802821E-3</v>
      </c>
      <c r="G103" s="19">
        <f>'WTC Inc &amp; Exp'!H23</f>
        <v>0</v>
      </c>
      <c r="H103" s="19">
        <f>'WTC Inc &amp; Exp'!I23</f>
        <v>0</v>
      </c>
      <c r="I103" s="19">
        <f>'WTC Inc &amp; Exp'!J23</f>
        <v>0</v>
      </c>
      <c r="J103" s="62">
        <f t="shared" si="0"/>
        <v>0</v>
      </c>
      <c r="K103" s="63" t="e">
        <f t="shared" si="11"/>
        <v>#DIV/0!</v>
      </c>
    </row>
    <row r="104" spans="1:11" ht="63" x14ac:dyDescent="0.35">
      <c r="A104" s="200" t="s">
        <v>118</v>
      </c>
      <c r="B104" s="28">
        <f t="shared" ref="B104:D104" si="12">SUM(B100:B103)</f>
        <v>151584</v>
      </c>
      <c r="C104" s="28">
        <f t="shared" si="12"/>
        <v>151584</v>
      </c>
      <c r="D104" s="28">
        <f t="shared" si="12"/>
        <v>43949</v>
      </c>
      <c r="E104" s="29">
        <f t="shared" si="2"/>
        <v>107635</v>
      </c>
      <c r="F104" s="30">
        <f>E104/D104</f>
        <v>2.4490887164668136</v>
      </c>
      <c r="G104" s="28">
        <f>SUM(G100:G103)</f>
        <v>7110</v>
      </c>
      <c r="H104" s="28">
        <f t="shared" ref="H104:I104" si="13">SUM(H100:H103)</f>
        <v>7110</v>
      </c>
      <c r="I104" s="28">
        <f t="shared" si="13"/>
        <v>10565</v>
      </c>
      <c r="J104" s="29">
        <f t="shared" si="0"/>
        <v>-3455</v>
      </c>
      <c r="K104" s="30">
        <f>J104/I104</f>
        <v>-0.32702318977756745</v>
      </c>
    </row>
    <row r="105" spans="1:11" ht="21.75" thickBot="1" x14ac:dyDescent="0.4">
      <c r="A105" s="60" t="s">
        <v>56</v>
      </c>
      <c r="B105" s="61">
        <f>B99+B104</f>
        <v>231643</v>
      </c>
      <c r="C105" s="61">
        <f t="shared" ref="C105:D105" si="14">C99+C104</f>
        <v>231643</v>
      </c>
      <c r="D105" s="61">
        <f t="shared" si="14"/>
        <v>124786</v>
      </c>
      <c r="E105" s="166">
        <f t="shared" si="2"/>
        <v>106857</v>
      </c>
      <c r="F105" s="63">
        <f t="shared" ref="F105" si="15">E105/D105</f>
        <v>0.85632202330389628</v>
      </c>
      <c r="G105" s="61">
        <f t="shared" ref="G105:I105" si="16">G99+G104</f>
        <v>25586</v>
      </c>
      <c r="H105" s="61">
        <f t="shared" si="16"/>
        <v>618050.5</v>
      </c>
      <c r="I105" s="61">
        <f t="shared" si="16"/>
        <v>615333.5</v>
      </c>
      <c r="J105" s="62">
        <f t="shared" si="0"/>
        <v>2717</v>
      </c>
      <c r="K105" s="63">
        <f t="shared" ref="K105" si="17">J105/I105</f>
        <v>4.4154917617844633E-3</v>
      </c>
    </row>
    <row r="106" spans="1:11" ht="21" x14ac:dyDescent="0.35">
      <c r="A106" s="7"/>
      <c r="B106" s="22"/>
      <c r="C106" s="22"/>
      <c r="D106" s="22"/>
      <c r="E106" s="23"/>
      <c r="F106" s="24"/>
      <c r="G106" s="22"/>
      <c r="H106" s="22"/>
      <c r="I106" s="22"/>
      <c r="J106" s="23"/>
      <c r="K106" s="24"/>
    </row>
    <row r="107" spans="1:11" ht="21" x14ac:dyDescent="0.35">
      <c r="A107" s="7"/>
      <c r="B107" s="22"/>
      <c r="C107" s="22"/>
      <c r="D107" s="22"/>
      <c r="E107" s="23"/>
      <c r="F107" s="24"/>
      <c r="G107" s="22"/>
      <c r="H107" s="22"/>
      <c r="I107" s="22"/>
      <c r="J107" s="23"/>
      <c r="K107" s="24"/>
    </row>
    <row r="108" spans="1:11" ht="21" x14ac:dyDescent="0.35">
      <c r="A108" s="7"/>
      <c r="B108" s="22"/>
      <c r="C108" s="22"/>
      <c r="D108" s="22"/>
      <c r="E108" s="23"/>
      <c r="F108" s="24"/>
      <c r="G108" s="22"/>
      <c r="H108" s="22"/>
      <c r="I108" s="22"/>
      <c r="J108" s="23"/>
      <c r="K108" s="24"/>
    </row>
    <row r="109" spans="1:11" ht="21" x14ac:dyDescent="0.35">
      <c r="A109" s="7"/>
      <c r="B109" s="22"/>
      <c r="C109" s="22"/>
      <c r="D109" s="22"/>
      <c r="E109" s="23"/>
      <c r="F109" s="24"/>
      <c r="G109" s="22"/>
      <c r="H109" s="22"/>
      <c r="I109" s="22"/>
      <c r="J109" s="23"/>
      <c r="K109" s="24"/>
    </row>
    <row r="110" spans="1:11" ht="21" x14ac:dyDescent="0.35">
      <c r="A110" s="7"/>
      <c r="B110" s="22"/>
      <c r="C110" s="22"/>
      <c r="D110" s="22"/>
      <c r="E110" s="23"/>
      <c r="F110" s="24"/>
      <c r="G110" s="22"/>
      <c r="H110" s="22"/>
      <c r="I110" s="22"/>
      <c r="J110" s="23"/>
      <c r="K110" s="24"/>
    </row>
    <row r="111" spans="1:11" ht="21" x14ac:dyDescent="0.35">
      <c r="A111" s="7"/>
      <c r="B111" s="22"/>
      <c r="C111" s="22"/>
      <c r="D111" s="22"/>
      <c r="E111" s="23"/>
      <c r="F111" s="24"/>
      <c r="G111" s="22"/>
      <c r="H111" s="22"/>
      <c r="I111" s="22"/>
      <c r="J111" s="23"/>
      <c r="K111" s="24"/>
    </row>
    <row r="112" spans="1:11" ht="21" x14ac:dyDescent="0.35">
      <c r="A112" s="7"/>
      <c r="B112" s="22"/>
      <c r="C112" s="22"/>
      <c r="D112" s="22"/>
      <c r="E112" s="23"/>
      <c r="F112" s="24"/>
      <c r="G112" s="22"/>
      <c r="H112" s="22"/>
      <c r="I112" s="22"/>
      <c r="J112" s="23"/>
      <c r="K112" s="24"/>
    </row>
    <row r="113" spans="1:11" ht="21" x14ac:dyDescent="0.35">
      <c r="A113" s="7"/>
      <c r="B113" s="22"/>
      <c r="C113" s="22"/>
      <c r="D113" s="22"/>
      <c r="E113" s="23"/>
      <c r="F113" s="24"/>
      <c r="G113" s="22"/>
      <c r="H113" s="22"/>
      <c r="I113" s="22"/>
      <c r="J113" s="23"/>
      <c r="K113" s="24"/>
    </row>
    <row r="114" spans="1:11" ht="21" x14ac:dyDescent="0.35">
      <c r="A114" s="7"/>
      <c r="B114" s="22"/>
      <c r="C114" s="22"/>
      <c r="D114" s="22"/>
      <c r="E114" s="23"/>
      <c r="F114" s="24"/>
      <c r="G114" s="22"/>
      <c r="H114" s="22"/>
      <c r="I114" s="22"/>
      <c r="J114" s="23"/>
      <c r="K114" s="24"/>
    </row>
    <row r="115" spans="1:11" ht="21.75" thickBot="1" x14ac:dyDescent="0.4">
      <c r="A115" s="7"/>
      <c r="B115" s="22"/>
      <c r="C115" s="22"/>
      <c r="D115" s="22"/>
      <c r="E115" s="23"/>
      <c r="F115" s="24"/>
      <c r="G115" s="22"/>
      <c r="H115" s="22"/>
      <c r="I115" s="22"/>
      <c r="J115" s="25"/>
      <c r="K115" s="26"/>
    </row>
    <row r="116" spans="1:11" ht="21" x14ac:dyDescent="0.35">
      <c r="A116" s="71"/>
      <c r="B116" s="72"/>
      <c r="C116" s="73"/>
      <c r="D116" s="72"/>
      <c r="E116" s="72"/>
      <c r="F116" s="72"/>
      <c r="G116" s="74"/>
      <c r="H116" s="74"/>
      <c r="I116" s="74"/>
      <c r="J116" s="74"/>
      <c r="K116" s="75"/>
    </row>
    <row r="117" spans="1:11" ht="32.25" thickBot="1" x14ac:dyDescent="0.55000000000000004">
      <c r="A117" s="76"/>
      <c r="B117" s="86" t="s">
        <v>49</v>
      </c>
      <c r="C117" s="77"/>
      <c r="D117" s="77"/>
      <c r="E117" s="77"/>
      <c r="F117" s="77"/>
      <c r="G117" s="88" t="s">
        <v>50</v>
      </c>
      <c r="H117" s="78"/>
      <c r="I117" s="78"/>
      <c r="J117" s="78"/>
      <c r="K117" s="89"/>
    </row>
    <row r="118" spans="1:11" ht="21" x14ac:dyDescent="0.35">
      <c r="A118" s="7"/>
      <c r="B118" s="80" t="s">
        <v>51</v>
      </c>
      <c r="C118" s="80" t="s">
        <v>48</v>
      </c>
      <c r="D118" s="81" t="s">
        <v>52</v>
      </c>
      <c r="E118" s="80" t="s">
        <v>46</v>
      </c>
      <c r="F118" s="80" t="s">
        <v>47</v>
      </c>
      <c r="G118" s="80" t="s">
        <v>51</v>
      </c>
      <c r="H118" s="80" t="s">
        <v>48</v>
      </c>
      <c r="I118" s="82" t="s">
        <v>52</v>
      </c>
      <c r="J118" s="80" t="s">
        <v>46</v>
      </c>
      <c r="K118" s="90" t="s">
        <v>47</v>
      </c>
    </row>
    <row r="119" spans="1:11" ht="21" x14ac:dyDescent="0.35">
      <c r="A119" s="83"/>
      <c r="B119" s="84"/>
      <c r="C119" s="84"/>
      <c r="D119" s="7"/>
      <c r="E119" s="84"/>
      <c r="F119" s="85"/>
      <c r="G119" s="84"/>
      <c r="H119" s="84"/>
      <c r="I119" s="82"/>
      <c r="J119" s="82"/>
      <c r="K119" s="91"/>
    </row>
    <row r="120" spans="1:11" ht="21" x14ac:dyDescent="0.35">
      <c r="A120" s="137" t="s">
        <v>67</v>
      </c>
      <c r="B120" s="61">
        <f>'TPC Inc &amp; Exp'!C9</f>
        <v>1157.0999999999999</v>
      </c>
      <c r="C120" s="61">
        <f>'TPC Inc &amp; Exp'!G9</f>
        <v>1157</v>
      </c>
      <c r="D120" s="61">
        <f>'TPC Inc &amp; Exp'!H9</f>
        <v>1160</v>
      </c>
      <c r="E120" s="140">
        <f t="shared" ref="E120:E127" si="18">C120-D120</f>
        <v>-3</v>
      </c>
      <c r="F120" s="63">
        <f t="shared" ref="F120:F121" si="19">E120/D120</f>
        <v>-2.5862068965517241E-3</v>
      </c>
      <c r="G120" s="61">
        <f>'TPC Inc &amp; Exp'!C5</f>
        <v>0</v>
      </c>
      <c r="H120" s="61">
        <f>'TPC Inc &amp; Exp'!G5</f>
        <v>0</v>
      </c>
      <c r="I120" s="61">
        <f>'TPC Inc &amp; Exp'!H5</f>
        <v>0</v>
      </c>
      <c r="J120" s="62">
        <f t="shared" ref="J120" si="20">H120-I120</f>
        <v>0</v>
      </c>
      <c r="K120" s="63" t="e">
        <f t="shared" ref="K120" si="21">J120/I120</f>
        <v>#DIV/0!</v>
      </c>
    </row>
    <row r="121" spans="1:11" ht="21" x14ac:dyDescent="0.35">
      <c r="A121" s="93" t="s">
        <v>68</v>
      </c>
      <c r="B121" s="61">
        <f>'TPC Inc &amp; Exp'!C10</f>
        <v>0</v>
      </c>
      <c r="C121" s="61">
        <f>'TPC Inc &amp; Exp'!G10</f>
        <v>0</v>
      </c>
      <c r="D121" s="61">
        <f>'TPC Inc &amp; Exp'!H10</f>
        <v>0</v>
      </c>
      <c r="E121" s="62">
        <f t="shared" si="18"/>
        <v>0</v>
      </c>
      <c r="F121" s="63" t="e">
        <f t="shared" si="19"/>
        <v>#DIV/0!</v>
      </c>
      <c r="G121" s="95"/>
      <c r="H121" s="95"/>
      <c r="I121" s="95"/>
      <c r="J121" s="95"/>
      <c r="K121" s="95"/>
    </row>
    <row r="122" spans="1:11" ht="21" x14ac:dyDescent="0.35">
      <c r="A122" s="138" t="s">
        <v>32</v>
      </c>
      <c r="B122" s="28">
        <f>SUM(B120:B121)</f>
        <v>1157.0999999999999</v>
      </c>
      <c r="C122" s="28">
        <f>SUM(C120:C121)</f>
        <v>1157</v>
      </c>
      <c r="D122" s="28">
        <f>SUM(D120:D121)</f>
        <v>1160</v>
      </c>
      <c r="E122" s="29">
        <f t="shared" si="18"/>
        <v>-3</v>
      </c>
      <c r="F122" s="30">
        <f>E122/D122</f>
        <v>-2.5862068965517241E-3</v>
      </c>
      <c r="G122" s="28">
        <f>SUM(G120:G121)</f>
        <v>0</v>
      </c>
      <c r="H122" s="28">
        <f>SUM(H120:H121)</f>
        <v>0</v>
      </c>
      <c r="I122" s="28">
        <f>SUM(I120:I121)</f>
        <v>0</v>
      </c>
      <c r="J122" s="29">
        <f>H122-I122</f>
        <v>0</v>
      </c>
      <c r="K122" s="30" t="e">
        <f>J122/I122</f>
        <v>#DIV/0!</v>
      </c>
    </row>
    <row r="123" spans="1:11" ht="21" x14ac:dyDescent="0.35">
      <c r="A123" s="93" t="s">
        <v>72</v>
      </c>
      <c r="B123" s="95"/>
      <c r="C123" s="95"/>
      <c r="D123" s="95"/>
      <c r="E123" s="96"/>
      <c r="F123" s="97"/>
      <c r="G123" s="61">
        <f>'TPC Inc &amp; Exp'!C19</f>
        <v>26658</v>
      </c>
      <c r="H123" s="61">
        <f>'TPC Inc &amp; Exp'!G19</f>
        <v>26658</v>
      </c>
      <c r="I123" s="61">
        <f>'TPC Inc &amp; Exp'!H19</f>
        <v>22725</v>
      </c>
      <c r="J123" s="166">
        <f t="shared" ref="J123:J124" si="22">H123-I123</f>
        <v>3933</v>
      </c>
      <c r="K123" s="63">
        <f t="shared" ref="K123:K124" si="23">J123/I123</f>
        <v>0.17306930693069306</v>
      </c>
    </row>
    <row r="124" spans="1:11" ht="21" x14ac:dyDescent="0.35">
      <c r="A124" s="94" t="s">
        <v>73</v>
      </c>
      <c r="B124" s="95"/>
      <c r="C124" s="95"/>
      <c r="D124" s="95"/>
      <c r="E124" s="96"/>
      <c r="F124" s="97"/>
      <c r="G124" s="61">
        <f>'TPC Inc &amp; Exp'!C20</f>
        <v>45463</v>
      </c>
      <c r="H124" s="61">
        <f>'TPC Inc &amp; Exp'!G20</f>
        <v>45463</v>
      </c>
      <c r="I124" s="61">
        <f>'TPC Inc &amp; Exp'!H20</f>
        <v>30000</v>
      </c>
      <c r="J124" s="166">
        <f t="shared" si="22"/>
        <v>15463</v>
      </c>
      <c r="K124" s="63">
        <f t="shared" si="23"/>
        <v>0.5154333333333333</v>
      </c>
    </row>
    <row r="125" spans="1:11" ht="21" x14ac:dyDescent="0.35">
      <c r="A125" s="93" t="s">
        <v>70</v>
      </c>
      <c r="B125" s="61">
        <f>'TPC Inc &amp; Exp'!C23</f>
        <v>4723</v>
      </c>
      <c r="C125" s="61">
        <f>'TPC Inc &amp; Exp'!G23</f>
        <v>4723</v>
      </c>
      <c r="D125" s="61">
        <f>'TPC Inc &amp; Exp'!H23</f>
        <v>7242</v>
      </c>
      <c r="E125" s="166">
        <f t="shared" ref="E125:E126" si="24">C125-D125</f>
        <v>-2519</v>
      </c>
      <c r="F125" s="63">
        <f t="shared" ref="F125:F126" si="25">E125/D125</f>
        <v>-0.34783209058271197</v>
      </c>
      <c r="G125" s="95"/>
      <c r="H125" s="95"/>
      <c r="I125" s="95"/>
      <c r="J125" s="96"/>
      <c r="K125" s="97"/>
    </row>
    <row r="126" spans="1:11" ht="21" x14ac:dyDescent="0.35">
      <c r="A126" s="92" t="s">
        <v>71</v>
      </c>
      <c r="B126" s="61">
        <f>'TPC Inc &amp; Exp'!C24</f>
        <v>12022</v>
      </c>
      <c r="C126" s="61">
        <f>'TPC Inc &amp; Exp'!G24</f>
        <v>12022</v>
      </c>
      <c r="D126" s="61">
        <f>'TPC Inc &amp; Exp'!H24</f>
        <v>10004</v>
      </c>
      <c r="E126" s="166">
        <f t="shared" si="24"/>
        <v>2018</v>
      </c>
      <c r="F126" s="63">
        <f t="shared" si="25"/>
        <v>0.20171931227508996</v>
      </c>
      <c r="G126" s="95"/>
      <c r="H126" s="95"/>
      <c r="I126" s="95"/>
      <c r="J126" s="96"/>
      <c r="K126" s="97"/>
    </row>
    <row r="127" spans="1:11" ht="21" x14ac:dyDescent="0.35">
      <c r="A127" s="31" t="s">
        <v>69</v>
      </c>
      <c r="B127" s="28">
        <f>SUM(B123:B126)</f>
        <v>16745</v>
      </c>
      <c r="C127" s="28">
        <f>SUM(C123:C126)</f>
        <v>16745</v>
      </c>
      <c r="D127" s="28">
        <f>SUM(D123:D126)</f>
        <v>17246</v>
      </c>
      <c r="E127" s="29">
        <f t="shared" si="18"/>
        <v>-501</v>
      </c>
      <c r="F127" s="30">
        <f>E127/D127</f>
        <v>-2.905021454250261E-2</v>
      </c>
      <c r="G127" s="28">
        <f>SUM(G123:G126)</f>
        <v>72121</v>
      </c>
      <c r="H127" s="28">
        <f>SUM(H123:H126)</f>
        <v>72121</v>
      </c>
      <c r="I127" s="28">
        <f>SUM(I123:I126)</f>
        <v>52725</v>
      </c>
      <c r="J127" s="29">
        <f>H127-I127</f>
        <v>19396</v>
      </c>
      <c r="K127" s="30">
        <f>J127/I127</f>
        <v>0.36787102892366053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FF66"/>
    <pageSetUpPr fitToPage="1"/>
  </sheetPr>
  <dimension ref="A1:S93"/>
  <sheetViews>
    <sheetView zoomScale="90" zoomScaleNormal="90" workbookViewId="0">
      <pane ySplit="5" topLeftCell="A75" activePane="bottomLeft" state="frozen"/>
      <selection activeCell="D9" sqref="D9"/>
      <selection pane="bottomLeft" activeCell="B90" sqref="B90"/>
    </sheetView>
  </sheetViews>
  <sheetFormatPr defaultRowHeight="15" x14ac:dyDescent="0.25"/>
  <cols>
    <col min="1" max="1" width="31.140625" customWidth="1"/>
    <col min="2" max="2" width="16.28515625" customWidth="1"/>
    <col min="3" max="3" width="16.28515625" style="153" customWidth="1"/>
    <col min="4" max="14" width="13.5703125" style="153" customWidth="1"/>
    <col min="16" max="16" width="14.7109375" hidden="1" customWidth="1"/>
    <col min="17" max="17" width="14.42578125" hidden="1" customWidth="1"/>
    <col min="18" max="18" width="15" customWidth="1"/>
    <col min="19" max="19" width="14.85546875" customWidth="1"/>
  </cols>
  <sheetData>
    <row r="1" spans="1:15" ht="18.75" x14ac:dyDescent="0.3">
      <c r="A1" s="4" t="s">
        <v>35</v>
      </c>
      <c r="B1" s="4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5" ht="28.5" customHeight="1" x14ac:dyDescent="0.25"/>
    <row r="3" spans="1:15" x14ac:dyDescent="0.25">
      <c r="A3" t="s">
        <v>183</v>
      </c>
    </row>
    <row r="4" spans="1:15" ht="15.75" thickBot="1" x14ac:dyDescent="0.3"/>
    <row r="5" spans="1:15" x14ac:dyDescent="0.25">
      <c r="A5" t="s">
        <v>0</v>
      </c>
      <c r="B5" s="112" t="s">
        <v>174</v>
      </c>
      <c r="C5" s="153" t="s">
        <v>184</v>
      </c>
      <c r="D5" s="153" t="s">
        <v>185</v>
      </c>
      <c r="E5" s="153" t="s">
        <v>186</v>
      </c>
      <c r="F5" s="153" t="s">
        <v>187</v>
      </c>
      <c r="G5" s="153" t="s">
        <v>188</v>
      </c>
      <c r="H5" s="153" t="s">
        <v>189</v>
      </c>
      <c r="I5" s="153" t="s">
        <v>190</v>
      </c>
      <c r="J5" s="153" t="s">
        <v>191</v>
      </c>
      <c r="K5" s="153" t="s">
        <v>192</v>
      </c>
      <c r="L5" s="153" t="s">
        <v>193</v>
      </c>
      <c r="M5" s="153" t="s">
        <v>194</v>
      </c>
      <c r="N5" s="153" t="s">
        <v>195</v>
      </c>
    </row>
    <row r="6" spans="1:15" x14ac:dyDescent="0.25">
      <c r="B6" s="113"/>
    </row>
    <row r="7" spans="1:15" x14ac:dyDescent="0.25">
      <c r="A7" t="s">
        <v>36</v>
      </c>
      <c r="B7" s="113">
        <v>190310.15</v>
      </c>
      <c r="C7" s="154">
        <v>192699.2</v>
      </c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</row>
    <row r="8" spans="1:15" x14ac:dyDescent="0.25">
      <c r="A8" t="s">
        <v>37</v>
      </c>
      <c r="B8" s="113">
        <v>28.16</v>
      </c>
      <c r="C8" s="154">
        <v>92492.68</v>
      </c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</row>
    <row r="9" spans="1:15" x14ac:dyDescent="0.25">
      <c r="A9" t="s">
        <v>167</v>
      </c>
      <c r="B9" s="113">
        <v>5880.08</v>
      </c>
      <c r="C9" s="154">
        <v>5884.67</v>
      </c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</row>
    <row r="10" spans="1:15" x14ac:dyDescent="0.25">
      <c r="A10" t="s">
        <v>13</v>
      </c>
      <c r="B10" s="113">
        <v>141</v>
      </c>
      <c r="C10" s="154">
        <v>141</v>
      </c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</row>
    <row r="11" spans="1:15" x14ac:dyDescent="0.25">
      <c r="A11" t="s">
        <v>102</v>
      </c>
      <c r="B11" s="113">
        <v>90693.38</v>
      </c>
      <c r="C11" s="154">
        <v>391955.01</v>
      </c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</row>
    <row r="12" spans="1:15" x14ac:dyDescent="0.25">
      <c r="A12" t="s">
        <v>168</v>
      </c>
      <c r="B12" s="113">
        <v>454219.95</v>
      </c>
      <c r="C12" s="154">
        <v>455456.41</v>
      </c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</row>
    <row r="13" spans="1:15" x14ac:dyDescent="0.25">
      <c r="A13" s="5" t="s">
        <v>11</v>
      </c>
      <c r="B13" s="114">
        <f>SUM(B7:B12)</f>
        <v>741272.72</v>
      </c>
      <c r="C13" s="155">
        <f t="shared" ref="C13:N13" si="0">SUM(C7:C12)</f>
        <v>1138628.97</v>
      </c>
      <c r="D13" s="155">
        <f t="shared" si="0"/>
        <v>0</v>
      </c>
      <c r="E13" s="155">
        <f t="shared" si="0"/>
        <v>0</v>
      </c>
      <c r="F13" s="155">
        <f t="shared" si="0"/>
        <v>0</v>
      </c>
      <c r="G13" s="155">
        <f t="shared" si="0"/>
        <v>0</v>
      </c>
      <c r="H13" s="155">
        <f t="shared" si="0"/>
        <v>0</v>
      </c>
      <c r="I13" s="155">
        <f t="shared" si="0"/>
        <v>0</v>
      </c>
      <c r="J13" s="155">
        <f t="shared" si="0"/>
        <v>0</v>
      </c>
      <c r="K13" s="155">
        <f t="shared" si="0"/>
        <v>0</v>
      </c>
      <c r="L13" s="155">
        <f t="shared" si="0"/>
        <v>0</v>
      </c>
      <c r="M13" s="155">
        <f t="shared" si="0"/>
        <v>0</v>
      </c>
      <c r="N13" s="155">
        <f t="shared" si="0"/>
        <v>0</v>
      </c>
    </row>
    <row r="14" spans="1:15" x14ac:dyDescent="0.25">
      <c r="B14" s="113"/>
    </row>
    <row r="15" spans="1:15" x14ac:dyDescent="0.25">
      <c r="A15" s="2" t="s">
        <v>6</v>
      </c>
      <c r="B15" s="115"/>
      <c r="C15" s="156"/>
      <c r="D15" s="156"/>
      <c r="E15" s="156"/>
      <c r="F15" s="156"/>
      <c r="G15" s="156"/>
      <c r="H15" s="156"/>
      <c r="I15" s="156"/>
      <c r="J15" s="156"/>
      <c r="O15" t="s">
        <v>24</v>
      </c>
    </row>
    <row r="16" spans="1:15" x14ac:dyDescent="0.25">
      <c r="A16" t="s">
        <v>7</v>
      </c>
      <c r="B16" s="113">
        <v>0</v>
      </c>
      <c r="C16" s="154">
        <v>0</v>
      </c>
      <c r="D16" s="154">
        <v>0</v>
      </c>
      <c r="E16" s="154">
        <v>0</v>
      </c>
      <c r="F16" s="154">
        <v>0</v>
      </c>
      <c r="G16" s="154">
        <v>0</v>
      </c>
      <c r="H16" s="154">
        <v>0</v>
      </c>
      <c r="I16" s="154">
        <v>0</v>
      </c>
      <c r="J16" s="154">
        <v>0</v>
      </c>
      <c r="K16" s="154">
        <v>0</v>
      </c>
      <c r="L16" s="154">
        <v>0</v>
      </c>
      <c r="M16" s="154">
        <v>0</v>
      </c>
      <c r="N16" s="154">
        <v>0</v>
      </c>
    </row>
    <row r="17" spans="1:19" x14ac:dyDescent="0.25">
      <c r="A17" s="2" t="s">
        <v>2</v>
      </c>
      <c r="B17" s="115"/>
      <c r="C17" s="156"/>
      <c r="D17" s="156"/>
      <c r="E17" s="156"/>
      <c r="F17" s="156"/>
      <c r="G17" s="156"/>
      <c r="H17" s="156"/>
      <c r="I17" s="156"/>
      <c r="J17" s="156"/>
    </row>
    <row r="18" spans="1:19" x14ac:dyDescent="0.25">
      <c r="A18" s="2" t="s">
        <v>4</v>
      </c>
      <c r="B18" s="115"/>
      <c r="C18" s="156"/>
      <c r="D18" s="156"/>
      <c r="E18" s="156"/>
      <c r="F18" s="156"/>
      <c r="G18" s="156"/>
      <c r="H18" s="156"/>
      <c r="I18" s="156"/>
      <c r="J18" s="156"/>
    </row>
    <row r="19" spans="1:19" x14ac:dyDescent="0.25">
      <c r="A19" t="s">
        <v>25</v>
      </c>
      <c r="B19" s="113">
        <v>0</v>
      </c>
      <c r="C19" s="154">
        <v>0</v>
      </c>
      <c r="D19" s="154">
        <v>0</v>
      </c>
      <c r="E19" s="154">
        <v>0</v>
      </c>
      <c r="F19" s="154">
        <v>0</v>
      </c>
      <c r="G19" s="154">
        <v>0</v>
      </c>
      <c r="H19" s="154">
        <v>0</v>
      </c>
      <c r="I19" s="154">
        <v>0</v>
      </c>
      <c r="J19" s="154">
        <v>0</v>
      </c>
      <c r="K19" s="154">
        <v>0</v>
      </c>
      <c r="L19" s="154">
        <v>0</v>
      </c>
      <c r="M19" s="154">
        <v>0</v>
      </c>
      <c r="N19" s="154">
        <v>0</v>
      </c>
    </row>
    <row r="20" spans="1:19" x14ac:dyDescent="0.25">
      <c r="A20" s="2" t="s">
        <v>2</v>
      </c>
      <c r="B20" s="115"/>
      <c r="C20" s="156"/>
      <c r="D20" s="156"/>
      <c r="E20" s="156"/>
      <c r="F20" s="156"/>
      <c r="G20" s="156"/>
      <c r="H20" s="156"/>
      <c r="I20" s="156"/>
      <c r="J20" s="156"/>
    </row>
    <row r="21" spans="1:19" x14ac:dyDescent="0.25">
      <c r="B21" s="113"/>
    </row>
    <row r="22" spans="1:19" x14ac:dyDescent="0.25">
      <c r="A22" s="5" t="s">
        <v>1</v>
      </c>
      <c r="B22" s="114">
        <f>B13-B16+B19</f>
        <v>741272.72</v>
      </c>
      <c r="C22" s="155">
        <f t="shared" ref="C22:N22" si="1">C13-C16+C19</f>
        <v>1138628.97</v>
      </c>
      <c r="D22" s="155">
        <f t="shared" si="1"/>
        <v>0</v>
      </c>
      <c r="E22" s="155">
        <f t="shared" si="1"/>
        <v>0</v>
      </c>
      <c r="F22" s="155">
        <f t="shared" si="1"/>
        <v>0</v>
      </c>
      <c r="G22" s="155">
        <f t="shared" si="1"/>
        <v>0</v>
      </c>
      <c r="H22" s="155">
        <f t="shared" si="1"/>
        <v>0</v>
      </c>
      <c r="I22" s="155">
        <f t="shared" si="1"/>
        <v>0</v>
      </c>
      <c r="J22" s="155">
        <f t="shared" si="1"/>
        <v>0</v>
      </c>
      <c r="K22" s="155">
        <f t="shared" si="1"/>
        <v>0</v>
      </c>
      <c r="L22" s="155">
        <f t="shared" si="1"/>
        <v>0</v>
      </c>
      <c r="M22" s="155">
        <f t="shared" si="1"/>
        <v>0</v>
      </c>
      <c r="N22" s="155">
        <f t="shared" si="1"/>
        <v>0</v>
      </c>
    </row>
    <row r="23" spans="1:19" x14ac:dyDescent="0.25">
      <c r="B23" s="113"/>
    </row>
    <row r="24" spans="1:19" x14ac:dyDescent="0.25">
      <c r="A24" t="s">
        <v>5</v>
      </c>
      <c r="B24" s="116">
        <v>330000</v>
      </c>
      <c r="C24" s="157">
        <f>Contingency!$E3</f>
        <v>400000</v>
      </c>
      <c r="D24" s="157">
        <f>Contingency!$E3</f>
        <v>400000</v>
      </c>
      <c r="E24" s="157">
        <f>Contingency!$E3</f>
        <v>400000</v>
      </c>
      <c r="F24" s="157">
        <f>Contingency!$E3</f>
        <v>400000</v>
      </c>
      <c r="G24" s="157">
        <f>Contingency!$E3</f>
        <v>400000</v>
      </c>
      <c r="H24" s="157">
        <f>Contingency!$E3</f>
        <v>400000</v>
      </c>
      <c r="I24" s="157">
        <f>Contingency!$E3</f>
        <v>400000</v>
      </c>
      <c r="J24" s="157">
        <f>Contingency!$E3</f>
        <v>400000</v>
      </c>
      <c r="K24" s="157">
        <f>Contingency!$E3</f>
        <v>400000</v>
      </c>
      <c r="L24" s="157">
        <f>Contingency!$E3</f>
        <v>400000</v>
      </c>
      <c r="M24" s="157">
        <f>Contingency!$E3</f>
        <v>400000</v>
      </c>
      <c r="N24" s="157">
        <f>Contingency!$E3</f>
        <v>400000</v>
      </c>
      <c r="R24">
        <v>8531793.0399999991</v>
      </c>
      <c r="S24">
        <v>8341482.8899999997</v>
      </c>
    </row>
    <row r="25" spans="1:19" x14ac:dyDescent="0.25">
      <c r="A25" t="s">
        <v>34</v>
      </c>
      <c r="B25" s="116">
        <v>13950</v>
      </c>
      <c r="C25" s="157">
        <f>'WTC Admin'!$E3</f>
        <v>13950</v>
      </c>
      <c r="D25" s="157">
        <f>'WTC Admin'!$E3</f>
        <v>13950</v>
      </c>
      <c r="E25" s="157">
        <f>'WTC Admin'!$E3</f>
        <v>13950</v>
      </c>
      <c r="F25" s="157">
        <f>'WTC Admin'!$E3</f>
        <v>13950</v>
      </c>
      <c r="G25" s="157">
        <f>'WTC Admin'!$E3</f>
        <v>13950</v>
      </c>
      <c r="H25" s="157">
        <f>'WTC Admin'!$E3</f>
        <v>13950</v>
      </c>
      <c r="I25" s="157">
        <f>'WTC Admin'!$E3</f>
        <v>13950</v>
      </c>
      <c r="J25" s="157">
        <f>'WTC Admin'!$E3</f>
        <v>13950</v>
      </c>
      <c r="K25" s="157">
        <f>'WTC Admin'!$E3</f>
        <v>13950</v>
      </c>
      <c r="L25" s="157">
        <f>'WTC Admin'!$E3</f>
        <v>13950</v>
      </c>
      <c r="M25" s="157">
        <f>'WTC Admin'!$E3</f>
        <v>13950</v>
      </c>
      <c r="N25" s="157">
        <f>'WTC Admin'!$E3</f>
        <v>13950</v>
      </c>
      <c r="R25">
        <v>9194807.5500000007</v>
      </c>
      <c r="S25">
        <v>9002108.3499999996</v>
      </c>
    </row>
    <row r="26" spans="1:19" x14ac:dyDescent="0.25">
      <c r="A26" t="s">
        <v>122</v>
      </c>
      <c r="B26" s="116">
        <v>32000</v>
      </c>
      <c r="C26" s="157">
        <f>'Town Centre '!SE3</f>
        <v>0</v>
      </c>
      <c r="D26" s="157">
        <f>'Town Centre '!SF3</f>
        <v>0</v>
      </c>
      <c r="E26" s="157">
        <f>'Town Centre '!SG3</f>
        <v>0</v>
      </c>
      <c r="F26" s="157">
        <f>'Town Centre '!SH3</f>
        <v>0</v>
      </c>
      <c r="G26" s="157">
        <f>'Town Centre '!SI3</f>
        <v>0</v>
      </c>
      <c r="H26" s="157">
        <f>'Town Centre '!SJ3</f>
        <v>0</v>
      </c>
      <c r="I26" s="157">
        <f>'Town Centre '!SK3</f>
        <v>0</v>
      </c>
      <c r="J26" s="157">
        <f>'Town Centre '!SL3</f>
        <v>0</v>
      </c>
      <c r="K26" s="157">
        <f>'Town Centre '!SM3</f>
        <v>0</v>
      </c>
      <c r="L26" s="157">
        <f>'Town Centre '!SN3</f>
        <v>0</v>
      </c>
      <c r="M26" s="157">
        <f>'Town Centre '!SO3</f>
        <v>0</v>
      </c>
      <c r="N26" s="157">
        <f>'Town Centre '!SP3</f>
        <v>0</v>
      </c>
      <c r="R26">
        <f>R25-R24</f>
        <v>663014.51000000164</v>
      </c>
      <c r="S26">
        <f>S25-S24</f>
        <v>660625.46</v>
      </c>
    </row>
    <row r="27" spans="1:19" x14ac:dyDescent="0.25">
      <c r="A27" t="s">
        <v>152</v>
      </c>
      <c r="B27" s="116">
        <v>0</v>
      </c>
      <c r="C27" s="157">
        <f>Infrastructure!$E3</f>
        <v>0</v>
      </c>
      <c r="D27" s="157">
        <f>Infrastructure!$E3</f>
        <v>0</v>
      </c>
      <c r="E27" s="157">
        <f>Infrastructure!$E3</f>
        <v>0</v>
      </c>
      <c r="F27" s="157">
        <f>Infrastructure!$E3</f>
        <v>0</v>
      </c>
      <c r="G27" s="157">
        <f>Infrastructure!$E3</f>
        <v>0</v>
      </c>
      <c r="H27" s="157">
        <f>Infrastructure!$E3</f>
        <v>0</v>
      </c>
      <c r="I27" s="157">
        <f>Infrastructure!$E3</f>
        <v>0</v>
      </c>
      <c r="J27" s="157">
        <f>Infrastructure!$E3</f>
        <v>0</v>
      </c>
      <c r="K27" s="157">
        <f>Infrastructure!$E3</f>
        <v>0</v>
      </c>
      <c r="L27" s="157">
        <f>Infrastructure!$E3</f>
        <v>0</v>
      </c>
      <c r="M27" s="157">
        <f>Infrastructure!$E3</f>
        <v>0</v>
      </c>
      <c r="N27" s="157">
        <f>Infrastructure!$E3</f>
        <v>0</v>
      </c>
    </row>
    <row r="28" spans="1:19" x14ac:dyDescent="0.25">
      <c r="A28" t="s">
        <v>32</v>
      </c>
      <c r="B28" s="116">
        <v>0</v>
      </c>
      <c r="C28" s="157">
        <f>'Priory Charity'!$E3</f>
        <v>0</v>
      </c>
      <c r="D28" s="157">
        <f>'Priory Charity'!$E3</f>
        <v>0</v>
      </c>
      <c r="E28" s="157">
        <f>'Priory Charity'!$E3</f>
        <v>0</v>
      </c>
      <c r="F28" s="157">
        <f>'Priory Charity'!$E3</f>
        <v>0</v>
      </c>
      <c r="G28" s="157">
        <f>'Priory Charity'!$E3</f>
        <v>0</v>
      </c>
      <c r="H28" s="157">
        <f>'Priory Charity'!$E3</f>
        <v>0</v>
      </c>
      <c r="I28" s="157">
        <f>'Priory Charity'!$E3</f>
        <v>0</v>
      </c>
      <c r="J28" s="157">
        <f>'Priory Charity'!$E3</f>
        <v>0</v>
      </c>
      <c r="K28" s="157">
        <f>'Priory Charity'!$E3</f>
        <v>0</v>
      </c>
      <c r="L28" s="157">
        <f>'Priory Charity'!$E3</f>
        <v>0</v>
      </c>
      <c r="M28" s="157">
        <f>'Priory Charity'!$E3</f>
        <v>0</v>
      </c>
      <c r="N28" s="157">
        <f>'Priory Charity'!$E3</f>
        <v>0</v>
      </c>
    </row>
    <row r="29" spans="1:19" x14ac:dyDescent="0.25">
      <c r="A29" t="s">
        <v>210</v>
      </c>
      <c r="B29" s="116">
        <v>396120.94</v>
      </c>
      <c r="C29" s="157">
        <f>'Lido Phase 1 '!$E3</f>
        <v>42251.270000000004</v>
      </c>
      <c r="D29" s="157">
        <f>'Lido Phase 1 '!$E3</f>
        <v>42251.270000000004</v>
      </c>
      <c r="E29" s="157">
        <f>'Lido Phase 1 '!$E3</f>
        <v>42251.270000000004</v>
      </c>
      <c r="F29" s="157">
        <f>'Lido Phase 1 '!$E3</f>
        <v>42251.270000000004</v>
      </c>
      <c r="G29" s="157">
        <f>'Lido Phase 1 '!$E3</f>
        <v>42251.270000000004</v>
      </c>
      <c r="H29" s="157">
        <f>'Lido Phase 1 '!$E3</f>
        <v>42251.270000000004</v>
      </c>
      <c r="I29" s="157">
        <f>'Lido Phase 1 '!$E3</f>
        <v>42251.270000000004</v>
      </c>
      <c r="J29" s="157">
        <f>'Lido Phase 1 '!$E3</f>
        <v>42251.270000000004</v>
      </c>
      <c r="K29" s="157">
        <f>'Lido Phase 1 '!$E3</f>
        <v>42251.270000000004</v>
      </c>
      <c r="L29" s="157">
        <f>'Lido Phase 1 '!$E3</f>
        <v>42251.270000000004</v>
      </c>
      <c r="M29" s="157">
        <f>'Lido Phase 1 '!$E3</f>
        <v>42251.270000000004</v>
      </c>
      <c r="N29" s="157">
        <f>'Lido Phase 1 '!$E3</f>
        <v>42251.270000000004</v>
      </c>
    </row>
    <row r="30" spans="1:19" x14ac:dyDescent="0.25">
      <c r="A30" t="s">
        <v>207</v>
      </c>
      <c r="B30" s="113">
        <v>0</v>
      </c>
      <c r="C30" s="153">
        <f>'Lido Phase 2'!$E3</f>
        <v>175000</v>
      </c>
      <c r="D30" s="153">
        <f>'Lido Phase 2'!$E3</f>
        <v>175000</v>
      </c>
      <c r="E30" s="153">
        <f>'Lido Phase 2'!$E3</f>
        <v>175000</v>
      </c>
      <c r="F30" s="153">
        <f>'Lido Phase 2'!$E3</f>
        <v>175000</v>
      </c>
      <c r="G30" s="153">
        <f>'Lido Phase 2'!$E3</f>
        <v>175000</v>
      </c>
      <c r="H30" s="153">
        <f>'Lido Phase 2'!$E3</f>
        <v>175000</v>
      </c>
      <c r="I30" s="153">
        <f>'Lido Phase 2'!$E3</f>
        <v>175000</v>
      </c>
      <c r="J30" s="153">
        <f>'Lido Phase 2'!$E3</f>
        <v>175000</v>
      </c>
      <c r="K30" s="153">
        <f>'Lido Phase 2'!$E3</f>
        <v>175000</v>
      </c>
      <c r="L30" s="153">
        <f>'Lido Phase 2'!$E3</f>
        <v>175000</v>
      </c>
      <c r="M30" s="153">
        <f>'Lido Phase 2'!$E3</f>
        <v>175000</v>
      </c>
      <c r="N30" s="153">
        <f>'Lido Phase 2'!$E3</f>
        <v>175000</v>
      </c>
    </row>
    <row r="31" spans="1:19" x14ac:dyDescent="0.25">
      <c r="A31" s="5" t="s">
        <v>99</v>
      </c>
      <c r="B31" s="114">
        <f t="shared" ref="B31:N31" si="2">SUM(B24:B30)</f>
        <v>772070.94</v>
      </c>
      <c r="C31" s="155">
        <f t="shared" si="2"/>
        <v>631201.27</v>
      </c>
      <c r="D31" s="155">
        <f t="shared" si="2"/>
        <v>631201.27</v>
      </c>
      <c r="E31" s="155">
        <f t="shared" si="2"/>
        <v>631201.27</v>
      </c>
      <c r="F31" s="155">
        <f t="shared" si="2"/>
        <v>631201.27</v>
      </c>
      <c r="G31" s="155">
        <f t="shared" si="2"/>
        <v>631201.27</v>
      </c>
      <c r="H31" s="155">
        <f t="shared" si="2"/>
        <v>631201.27</v>
      </c>
      <c r="I31" s="155">
        <f t="shared" si="2"/>
        <v>631201.27</v>
      </c>
      <c r="J31" s="155">
        <f t="shared" si="2"/>
        <v>631201.27</v>
      </c>
      <c r="K31" s="155">
        <f t="shared" si="2"/>
        <v>631201.27</v>
      </c>
      <c r="L31" s="155">
        <f t="shared" si="2"/>
        <v>631201.27</v>
      </c>
      <c r="M31" s="155">
        <f t="shared" si="2"/>
        <v>631201.27</v>
      </c>
      <c r="N31" s="155">
        <f t="shared" si="2"/>
        <v>631201.27</v>
      </c>
    </row>
    <row r="32" spans="1:19" x14ac:dyDescent="0.25">
      <c r="B32" s="113"/>
    </row>
    <row r="33" spans="1:14" x14ac:dyDescent="0.25">
      <c r="A33" s="5" t="s">
        <v>106</v>
      </c>
      <c r="B33" s="114">
        <f t="shared" ref="B33:N33" si="3">B13-B31</f>
        <v>-30798.219999999972</v>
      </c>
      <c r="C33" s="155">
        <f t="shared" si="3"/>
        <v>507427.69999999995</v>
      </c>
      <c r="D33" s="155">
        <f t="shared" si="3"/>
        <v>-631201.27</v>
      </c>
      <c r="E33" s="155">
        <f t="shared" si="3"/>
        <v>-631201.27</v>
      </c>
      <c r="F33" s="155">
        <f t="shared" si="3"/>
        <v>-631201.27</v>
      </c>
      <c r="G33" s="155">
        <f t="shared" si="3"/>
        <v>-631201.27</v>
      </c>
      <c r="H33" s="155">
        <f t="shared" si="3"/>
        <v>-631201.27</v>
      </c>
      <c r="I33" s="155">
        <f t="shared" si="3"/>
        <v>-631201.27</v>
      </c>
      <c r="J33" s="155">
        <f t="shared" si="3"/>
        <v>-631201.27</v>
      </c>
      <c r="K33" s="155">
        <f t="shared" si="3"/>
        <v>-631201.27</v>
      </c>
      <c r="L33" s="155">
        <f t="shared" si="3"/>
        <v>-631201.27</v>
      </c>
      <c r="M33" s="155">
        <f t="shared" si="3"/>
        <v>-631201.27</v>
      </c>
      <c r="N33" s="155">
        <f t="shared" si="3"/>
        <v>-631201.27</v>
      </c>
    </row>
    <row r="34" spans="1:14" x14ac:dyDescent="0.25">
      <c r="B34" s="113"/>
    </row>
    <row r="35" spans="1:14" x14ac:dyDescent="0.25">
      <c r="B35" s="113"/>
    </row>
    <row r="36" spans="1:14" x14ac:dyDescent="0.25">
      <c r="A36" t="s">
        <v>8</v>
      </c>
      <c r="B36" s="113"/>
    </row>
    <row r="37" spans="1:14" x14ac:dyDescent="0.25">
      <c r="B37" s="113"/>
    </row>
    <row r="38" spans="1:14" x14ac:dyDescent="0.25">
      <c r="A38" t="s">
        <v>9</v>
      </c>
      <c r="B38" s="113">
        <v>567254.38</v>
      </c>
      <c r="C38" s="157">
        <f>$B13</f>
        <v>741272.72</v>
      </c>
      <c r="D38" s="157">
        <f t="shared" ref="D38:N38" si="4">$B13</f>
        <v>741272.72</v>
      </c>
      <c r="E38" s="157">
        <f t="shared" si="4"/>
        <v>741272.72</v>
      </c>
      <c r="F38" s="157">
        <f t="shared" si="4"/>
        <v>741272.72</v>
      </c>
      <c r="G38" s="157">
        <f t="shared" si="4"/>
        <v>741272.72</v>
      </c>
      <c r="H38" s="157">
        <f t="shared" si="4"/>
        <v>741272.72</v>
      </c>
      <c r="I38" s="157">
        <f t="shared" si="4"/>
        <v>741272.72</v>
      </c>
      <c r="J38" s="157">
        <f t="shared" si="4"/>
        <v>741272.72</v>
      </c>
      <c r="K38" s="157">
        <f t="shared" si="4"/>
        <v>741272.72</v>
      </c>
      <c r="L38" s="157">
        <f t="shared" si="4"/>
        <v>741272.72</v>
      </c>
      <c r="M38" s="157">
        <f t="shared" si="4"/>
        <v>741272.72</v>
      </c>
      <c r="N38" s="157">
        <f t="shared" si="4"/>
        <v>741272.72</v>
      </c>
    </row>
    <row r="39" spans="1:14" x14ac:dyDescent="0.25">
      <c r="B39" s="113"/>
    </row>
    <row r="40" spans="1:14" x14ac:dyDescent="0.25">
      <c r="A40" t="s">
        <v>10</v>
      </c>
      <c r="B40" s="113"/>
    </row>
    <row r="41" spans="1:14" x14ac:dyDescent="0.25">
      <c r="A41" t="s">
        <v>202</v>
      </c>
      <c r="B41" s="113">
        <v>5781842.6600000001</v>
      </c>
      <c r="C41" s="153">
        <f>C65</f>
        <v>1557981.7100000016</v>
      </c>
      <c r="D41" s="153">
        <f t="shared" ref="D41:N41" si="5">D65</f>
        <v>0</v>
      </c>
      <c r="E41" s="153">
        <f t="shared" si="5"/>
        <v>0</v>
      </c>
      <c r="F41" s="153">
        <f t="shared" si="5"/>
        <v>0</v>
      </c>
      <c r="G41" s="153">
        <f t="shared" si="5"/>
        <v>0</v>
      </c>
      <c r="H41" s="153">
        <f t="shared" si="5"/>
        <v>0</v>
      </c>
      <c r="I41" s="153">
        <f t="shared" si="5"/>
        <v>0</v>
      </c>
      <c r="J41" s="153">
        <f t="shared" si="5"/>
        <v>0</v>
      </c>
      <c r="K41" s="153">
        <f t="shared" si="5"/>
        <v>0</v>
      </c>
      <c r="L41" s="153">
        <f t="shared" si="5"/>
        <v>0</v>
      </c>
      <c r="M41" s="153">
        <f t="shared" si="5"/>
        <v>0</v>
      </c>
      <c r="N41" s="153">
        <f t="shared" si="5"/>
        <v>0</v>
      </c>
    </row>
    <row r="42" spans="1:14" x14ac:dyDescent="0.25">
      <c r="A42" s="6"/>
      <c r="B42" s="117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</row>
    <row r="43" spans="1:14" x14ac:dyDescent="0.25">
      <c r="A43" t="s">
        <v>4</v>
      </c>
      <c r="B43" s="113">
        <v>5607824.3200000003</v>
      </c>
      <c r="C43" s="153">
        <f>C75</f>
        <v>1160625.46</v>
      </c>
      <c r="D43" s="153">
        <f t="shared" ref="D43:N43" si="6">D75</f>
        <v>0</v>
      </c>
      <c r="E43" s="153">
        <f t="shared" si="6"/>
        <v>0</v>
      </c>
      <c r="F43" s="153">
        <f t="shared" si="6"/>
        <v>0</v>
      </c>
      <c r="G43" s="153">
        <f t="shared" si="6"/>
        <v>0</v>
      </c>
      <c r="H43" s="153">
        <f t="shared" si="6"/>
        <v>0</v>
      </c>
      <c r="I43" s="153">
        <f t="shared" si="6"/>
        <v>0</v>
      </c>
      <c r="J43" s="153">
        <f t="shared" si="6"/>
        <v>0</v>
      </c>
      <c r="K43" s="153">
        <f t="shared" si="6"/>
        <v>0</v>
      </c>
      <c r="L43" s="153">
        <f t="shared" si="6"/>
        <v>0</v>
      </c>
      <c r="M43" s="153">
        <f t="shared" si="6"/>
        <v>0</v>
      </c>
      <c r="N43" s="153">
        <f t="shared" si="6"/>
        <v>0</v>
      </c>
    </row>
    <row r="44" spans="1:14" x14ac:dyDescent="0.25">
      <c r="A44" t="s">
        <v>203</v>
      </c>
      <c r="B44" s="113"/>
    </row>
    <row r="45" spans="1:14" x14ac:dyDescent="0.25">
      <c r="A45" s="6"/>
      <c r="B45" s="117"/>
      <c r="C45" s="158"/>
      <c r="D45" s="158"/>
      <c r="E45" s="158"/>
      <c r="F45" s="158"/>
      <c r="G45" s="158"/>
      <c r="H45" s="158"/>
      <c r="I45" s="158"/>
      <c r="J45" s="158"/>
    </row>
    <row r="46" spans="1:14" x14ac:dyDescent="0.25">
      <c r="A46" s="5" t="s">
        <v>1</v>
      </c>
      <c r="B46" s="114">
        <f>B38+B41-B43</f>
        <v>741272.71999999974</v>
      </c>
      <c r="C46" s="155">
        <f>C38+C41-C43</f>
        <v>1138628.9700000016</v>
      </c>
      <c r="D46" s="155">
        <f t="shared" ref="D46:N46" si="7">D38+D41-D43</f>
        <v>741272.72</v>
      </c>
      <c r="E46" s="155">
        <f t="shared" si="7"/>
        <v>741272.72</v>
      </c>
      <c r="F46" s="155">
        <f t="shared" si="7"/>
        <v>741272.72</v>
      </c>
      <c r="G46" s="155">
        <f t="shared" si="7"/>
        <v>741272.72</v>
      </c>
      <c r="H46" s="155">
        <f t="shared" si="7"/>
        <v>741272.72</v>
      </c>
      <c r="I46" s="155">
        <f t="shared" si="7"/>
        <v>741272.72</v>
      </c>
      <c r="J46" s="155">
        <f t="shared" si="7"/>
        <v>741272.72</v>
      </c>
      <c r="K46" s="155">
        <f t="shared" si="7"/>
        <v>741272.72</v>
      </c>
      <c r="L46" s="155">
        <f t="shared" si="7"/>
        <v>741272.72</v>
      </c>
      <c r="M46" s="155">
        <f t="shared" si="7"/>
        <v>741272.72</v>
      </c>
      <c r="N46" s="155">
        <f t="shared" si="7"/>
        <v>741272.72</v>
      </c>
    </row>
    <row r="47" spans="1:14" x14ac:dyDescent="0.25">
      <c r="B47" s="113"/>
    </row>
    <row r="48" spans="1:14" ht="15.75" thickBot="1" x14ac:dyDescent="0.3">
      <c r="A48" s="5" t="s">
        <v>12</v>
      </c>
      <c r="B48" s="118">
        <f t="shared" ref="B48:N48" si="8">B22-B46</f>
        <v>0</v>
      </c>
      <c r="C48" s="159">
        <f t="shared" si="8"/>
        <v>0</v>
      </c>
      <c r="D48" s="159">
        <f t="shared" si="8"/>
        <v>-741272.72</v>
      </c>
      <c r="E48" s="159">
        <f t="shared" si="8"/>
        <v>-741272.72</v>
      </c>
      <c r="F48" s="159">
        <f t="shared" si="8"/>
        <v>-741272.72</v>
      </c>
      <c r="G48" s="159">
        <f t="shared" si="8"/>
        <v>-741272.72</v>
      </c>
      <c r="H48" s="159">
        <f t="shared" si="8"/>
        <v>-741272.72</v>
      </c>
      <c r="I48" s="159">
        <f t="shared" si="8"/>
        <v>-741272.72</v>
      </c>
      <c r="J48" s="159">
        <f t="shared" si="8"/>
        <v>-741272.72</v>
      </c>
      <c r="K48" s="159">
        <f t="shared" si="8"/>
        <v>-741272.72</v>
      </c>
      <c r="L48" s="159">
        <f t="shared" si="8"/>
        <v>-741272.72</v>
      </c>
      <c r="M48" s="159">
        <f t="shared" si="8"/>
        <v>-741272.72</v>
      </c>
      <c r="N48" s="159">
        <f t="shared" si="8"/>
        <v>-741272.72</v>
      </c>
    </row>
    <row r="50" spans="1:19" x14ac:dyDescent="0.25">
      <c r="A50" t="s">
        <v>38</v>
      </c>
    </row>
    <row r="51" spans="1:19" x14ac:dyDescent="0.25">
      <c r="A51" t="s">
        <v>39</v>
      </c>
    </row>
    <row r="53" spans="1:19" x14ac:dyDescent="0.25">
      <c r="A53" t="s">
        <v>14</v>
      </c>
    </row>
    <row r="54" spans="1:19" x14ac:dyDescent="0.25">
      <c r="A54" t="s">
        <v>40</v>
      </c>
    </row>
    <row r="57" spans="1:19" x14ac:dyDescent="0.25">
      <c r="A57" t="s">
        <v>15</v>
      </c>
      <c r="K57" s="164"/>
      <c r="L57" s="164"/>
      <c r="M57" s="164"/>
      <c r="N57" s="164"/>
    </row>
    <row r="58" spans="1:19" x14ac:dyDescent="0.25">
      <c r="A58" t="s">
        <v>124</v>
      </c>
      <c r="B58">
        <v>3093078.63</v>
      </c>
      <c r="C58" s="154">
        <v>663014.51000000164</v>
      </c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P58" s="105">
        <v>1271187.6100000001</v>
      </c>
      <c r="Q58" s="105">
        <v>3650689.06</v>
      </c>
      <c r="R58" s="105"/>
      <c r="S58" s="105"/>
    </row>
    <row r="59" spans="1:19" x14ac:dyDescent="0.25">
      <c r="A59" t="s">
        <v>19</v>
      </c>
      <c r="B59">
        <v>2028198.68</v>
      </c>
      <c r="C59" s="154">
        <v>592464.52</v>
      </c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P59" s="1">
        <v>80395.759999999995</v>
      </c>
      <c r="Q59" s="105">
        <v>2681981.7599999998</v>
      </c>
      <c r="R59" s="105"/>
    </row>
    <row r="60" spans="1:19" x14ac:dyDescent="0.25">
      <c r="A60" t="s">
        <v>125</v>
      </c>
      <c r="B60">
        <v>505283.59</v>
      </c>
      <c r="C60" s="154">
        <v>301261.63</v>
      </c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P60" s="1">
        <f>P58-P59</f>
        <v>1190791.8500000001</v>
      </c>
      <c r="Q60">
        <f>Q58-Q59</f>
        <v>968707.30000000028</v>
      </c>
    </row>
    <row r="61" spans="1:19" x14ac:dyDescent="0.25">
      <c r="A61" t="s">
        <v>172</v>
      </c>
      <c r="B61">
        <v>155256.01</v>
      </c>
      <c r="C61" s="154">
        <v>1236.46</v>
      </c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P61" s="1"/>
    </row>
    <row r="62" spans="1:19" x14ac:dyDescent="0.25">
      <c r="A62" t="s">
        <v>20</v>
      </c>
      <c r="B62">
        <v>25.75</v>
      </c>
      <c r="C62" s="154">
        <v>4.59</v>
      </c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</row>
    <row r="63" spans="1:19" x14ac:dyDescent="0.25">
      <c r="A63" t="s">
        <v>126</v>
      </c>
      <c r="B63">
        <v>0</v>
      </c>
      <c r="C63" s="154">
        <v>0</v>
      </c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</row>
    <row r="64" spans="1:19" x14ac:dyDescent="0.25">
      <c r="A64" t="s">
        <v>23</v>
      </c>
      <c r="B64" s="5">
        <v>0</v>
      </c>
      <c r="C64" s="154">
        <v>0</v>
      </c>
      <c r="D64" s="154"/>
      <c r="K64" s="154"/>
      <c r="L64" s="154"/>
      <c r="M64" s="154"/>
      <c r="N64" s="164"/>
    </row>
    <row r="65" spans="1:14" x14ac:dyDescent="0.25">
      <c r="A65" s="5" t="s">
        <v>16</v>
      </c>
      <c r="B65" s="150">
        <v>5781842.6599999992</v>
      </c>
      <c r="C65" s="160">
        <f t="shared" ref="C65:H65" si="9">SUM(C58:C64)</f>
        <v>1557981.7100000016</v>
      </c>
      <c r="D65" s="160">
        <f t="shared" si="9"/>
        <v>0</v>
      </c>
      <c r="E65" s="160">
        <f t="shared" si="9"/>
        <v>0</v>
      </c>
      <c r="F65" s="160">
        <f t="shared" si="9"/>
        <v>0</v>
      </c>
      <c r="G65" s="160">
        <f t="shared" si="9"/>
        <v>0</v>
      </c>
      <c r="H65" s="160">
        <f t="shared" si="9"/>
        <v>0</v>
      </c>
      <c r="I65" s="160">
        <f>SUM(I58:I64)</f>
        <v>0</v>
      </c>
      <c r="J65" s="160">
        <f>SUM(J58:J64)</f>
        <v>0</v>
      </c>
      <c r="K65" s="160">
        <f t="shared" ref="K65" si="10">SUM(K57:K64)</f>
        <v>0</v>
      </c>
      <c r="L65" s="160">
        <f t="shared" ref="L65:M65" si="11">SUM(L57:L64)</f>
        <v>0</v>
      </c>
      <c r="M65" s="160">
        <f t="shared" si="11"/>
        <v>0</v>
      </c>
      <c r="N65" s="160">
        <f>SUM(N57:N64)</f>
        <v>0</v>
      </c>
    </row>
    <row r="67" spans="1:14" x14ac:dyDescent="0.25">
      <c r="A67" t="s">
        <v>17</v>
      </c>
      <c r="K67" s="164"/>
      <c r="L67" s="164"/>
      <c r="M67" s="164"/>
      <c r="N67" s="164"/>
    </row>
    <row r="68" spans="1:14" x14ac:dyDescent="0.25">
      <c r="A68" t="s">
        <v>127</v>
      </c>
      <c r="B68">
        <v>2978971.27</v>
      </c>
      <c r="C68" s="154">
        <v>660625.46</v>
      </c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</row>
    <row r="69" spans="1:14" x14ac:dyDescent="0.25">
      <c r="A69" t="s">
        <v>21</v>
      </c>
      <c r="B69">
        <v>2028266.99</v>
      </c>
      <c r="C69" s="154">
        <v>500000</v>
      </c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</row>
    <row r="70" spans="1:14" x14ac:dyDescent="0.25">
      <c r="A70" t="s">
        <v>128</v>
      </c>
      <c r="B70">
        <v>600000</v>
      </c>
      <c r="C70" s="154">
        <v>0</v>
      </c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</row>
    <row r="71" spans="1:14" x14ac:dyDescent="0.25">
      <c r="A71" t="s">
        <v>173</v>
      </c>
      <c r="B71">
        <v>586.05999999999995</v>
      </c>
      <c r="C71" s="154">
        <v>0</v>
      </c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</row>
    <row r="72" spans="1:14" x14ac:dyDescent="0.25">
      <c r="A72" t="s">
        <v>22</v>
      </c>
      <c r="B72">
        <v>0</v>
      </c>
      <c r="C72" s="154">
        <v>0</v>
      </c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</row>
    <row r="73" spans="1:14" x14ac:dyDescent="0.25">
      <c r="A73" t="s">
        <v>129</v>
      </c>
      <c r="B73">
        <v>0</v>
      </c>
      <c r="C73" s="154">
        <v>0</v>
      </c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</row>
    <row r="74" spans="1:14" x14ac:dyDescent="0.25">
      <c r="A74" t="s">
        <v>23</v>
      </c>
      <c r="B74">
        <v>0</v>
      </c>
      <c r="C74" s="154">
        <v>0</v>
      </c>
      <c r="D74" s="154"/>
      <c r="G74" s="154"/>
      <c r="H74" s="154"/>
      <c r="I74" s="154"/>
      <c r="J74" s="154"/>
      <c r="K74" s="154"/>
      <c r="L74" s="154"/>
      <c r="M74" s="154"/>
      <c r="N74" s="164"/>
    </row>
    <row r="75" spans="1:14" x14ac:dyDescent="0.25">
      <c r="A75" s="5" t="s">
        <v>18</v>
      </c>
      <c r="B75" s="5">
        <v>5607824.3200000003</v>
      </c>
      <c r="C75" s="160">
        <f>SUM(C67:C74)</f>
        <v>1160625.46</v>
      </c>
      <c r="D75" s="160">
        <f t="shared" ref="D75:H75" si="12">SUM(D67:D74)</f>
        <v>0</v>
      </c>
      <c r="E75" s="160">
        <f t="shared" si="12"/>
        <v>0</v>
      </c>
      <c r="F75" s="160">
        <f t="shared" si="12"/>
        <v>0</v>
      </c>
      <c r="G75" s="160">
        <f t="shared" si="12"/>
        <v>0</v>
      </c>
      <c r="H75" s="160">
        <f t="shared" si="12"/>
        <v>0</v>
      </c>
      <c r="I75" s="160">
        <f>SUM(I67:I74)</f>
        <v>0</v>
      </c>
      <c r="J75" s="160">
        <f>SUM(J67:J74)</f>
        <v>0</v>
      </c>
      <c r="K75" s="160">
        <f t="shared" ref="K75" si="13">SUM(K67:K74)</f>
        <v>0</v>
      </c>
      <c r="L75" s="160">
        <f t="shared" ref="L75:M75" si="14">SUM(L67:L74)</f>
        <v>0</v>
      </c>
      <c r="M75" s="160">
        <f t="shared" si="14"/>
        <v>0</v>
      </c>
      <c r="N75" s="160">
        <f>SUM(N67:N74)</f>
        <v>0</v>
      </c>
    </row>
    <row r="78" spans="1:14" x14ac:dyDescent="0.25">
      <c r="A78" s="49" t="s">
        <v>130</v>
      </c>
      <c r="B78" s="1">
        <v>16319.46</v>
      </c>
      <c r="C78" s="154">
        <v>14710.99</v>
      </c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</row>
    <row r="79" spans="1:14" x14ac:dyDescent="0.25">
      <c r="A79" s="49" t="s">
        <v>101</v>
      </c>
      <c r="B79">
        <v>18381.47</v>
      </c>
      <c r="C79" s="154">
        <v>19429.810000000001</v>
      </c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</row>
    <row r="82" spans="1:14" x14ac:dyDescent="0.25">
      <c r="A82" t="s">
        <v>105</v>
      </c>
      <c r="B82">
        <v>775973.64999999991</v>
      </c>
      <c r="C82" s="153">
        <f t="shared" ref="C82:N82" si="15">C22+C78+C79</f>
        <v>1172769.77</v>
      </c>
      <c r="D82" s="153">
        <f t="shared" si="15"/>
        <v>0</v>
      </c>
      <c r="E82" s="153">
        <f t="shared" si="15"/>
        <v>0</v>
      </c>
      <c r="F82" s="153">
        <f t="shared" si="15"/>
        <v>0</v>
      </c>
      <c r="G82" s="153">
        <f t="shared" si="15"/>
        <v>0</v>
      </c>
      <c r="H82" s="153">
        <f t="shared" si="15"/>
        <v>0</v>
      </c>
      <c r="I82" s="153">
        <f t="shared" si="15"/>
        <v>0</v>
      </c>
      <c r="J82" s="153">
        <f t="shared" si="15"/>
        <v>0</v>
      </c>
      <c r="K82" s="153">
        <f t="shared" si="15"/>
        <v>0</v>
      </c>
      <c r="L82" s="153">
        <f t="shared" si="15"/>
        <v>0</v>
      </c>
      <c r="M82" s="153">
        <f t="shared" si="15"/>
        <v>0</v>
      </c>
      <c r="N82" s="153">
        <f t="shared" si="15"/>
        <v>0</v>
      </c>
    </row>
    <row r="84" spans="1:14" ht="15.75" thickBot="1" x14ac:dyDescent="0.3"/>
    <row r="85" spans="1:14" x14ac:dyDescent="0.25">
      <c r="A85" s="38" t="s">
        <v>110</v>
      </c>
      <c r="B85" s="39"/>
      <c r="C85" s="161"/>
    </row>
    <row r="86" spans="1:14" x14ac:dyDescent="0.25">
      <c r="A86" s="44"/>
      <c r="C86" s="162"/>
    </row>
    <row r="87" spans="1:14" x14ac:dyDescent="0.25">
      <c r="A87" s="44" t="s">
        <v>45</v>
      </c>
      <c r="B87" s="151">
        <f>C33</f>
        <v>507427.69999999995</v>
      </c>
      <c r="C87" s="165">
        <f>B87</f>
        <v>507427.69999999995</v>
      </c>
    </row>
    <row r="88" spans="1:14" x14ac:dyDescent="0.25">
      <c r="A88" s="44" t="s">
        <v>145</v>
      </c>
      <c r="B88" s="151">
        <f>C31</f>
        <v>631201.27</v>
      </c>
      <c r="C88" s="165">
        <f>B88</f>
        <v>631201.27</v>
      </c>
    </row>
    <row r="89" spans="1:14" x14ac:dyDescent="0.25">
      <c r="A89" s="44" t="s">
        <v>88</v>
      </c>
      <c r="B89" s="151">
        <f>C79</f>
        <v>19429.810000000001</v>
      </c>
      <c r="C89" s="165">
        <f>B89</f>
        <v>19429.810000000001</v>
      </c>
    </row>
    <row r="90" spans="1:14" x14ac:dyDescent="0.25">
      <c r="A90" s="44" t="s">
        <v>131</v>
      </c>
      <c r="B90" s="151">
        <f>C78</f>
        <v>14710.99</v>
      </c>
      <c r="C90" s="165">
        <f>B90</f>
        <v>14710.99</v>
      </c>
    </row>
    <row r="91" spans="1:14" x14ac:dyDescent="0.25">
      <c r="A91" s="44"/>
      <c r="B91" s="151"/>
      <c r="C91" s="162"/>
    </row>
    <row r="92" spans="1:14" x14ac:dyDescent="0.25">
      <c r="A92" s="44" t="s">
        <v>115</v>
      </c>
      <c r="B92" s="151">
        <f>SUM(B87:B91)</f>
        <v>1172769.77</v>
      </c>
      <c r="C92" s="165">
        <f>B92</f>
        <v>1172769.77</v>
      </c>
    </row>
    <row r="93" spans="1:14" ht="15.75" thickBot="1" x14ac:dyDescent="0.3">
      <c r="A93" s="70"/>
      <c r="B93" s="55"/>
      <c r="C93" s="163"/>
    </row>
  </sheetData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68197-B160-46C2-8354-41BE99964377}">
  <sheetPr>
    <tabColor rgb="FF99FF66"/>
  </sheetPr>
  <dimension ref="A1:L29"/>
  <sheetViews>
    <sheetView topLeftCell="B1" zoomScale="130" zoomScaleNormal="130" workbookViewId="0">
      <selection activeCell="K26" sqref="K26"/>
    </sheetView>
  </sheetViews>
  <sheetFormatPr defaultRowHeight="15" x14ac:dyDescent="0.25"/>
  <cols>
    <col min="1" max="1" width="7.7109375" hidden="1" customWidth="1"/>
    <col min="2" max="2" width="30" customWidth="1"/>
    <col min="3" max="12" width="15.7109375" customWidth="1"/>
  </cols>
  <sheetData>
    <row r="1" spans="1:12" x14ac:dyDescent="0.25">
      <c r="A1" s="50" t="s">
        <v>56</v>
      </c>
      <c r="B1" s="39"/>
      <c r="C1" s="51"/>
      <c r="D1" s="52"/>
      <c r="E1" s="51"/>
      <c r="F1" s="51"/>
      <c r="G1" s="51"/>
      <c r="H1" s="53"/>
      <c r="I1" s="53"/>
      <c r="J1" s="53"/>
      <c r="K1" s="53"/>
      <c r="L1" s="35"/>
    </row>
    <row r="2" spans="1:12" ht="15.75" thickBot="1" x14ac:dyDescent="0.3">
      <c r="A2" s="54" t="s">
        <v>146</v>
      </c>
      <c r="B2" s="55"/>
      <c r="C2" s="56" t="s">
        <v>49</v>
      </c>
      <c r="D2" s="57"/>
      <c r="E2" s="57"/>
      <c r="F2" s="57"/>
      <c r="G2" s="57"/>
      <c r="H2" s="58" t="s">
        <v>50</v>
      </c>
      <c r="I2" s="58"/>
      <c r="J2" s="58"/>
      <c r="K2" s="58"/>
      <c r="L2" s="59"/>
    </row>
    <row r="3" spans="1:12" x14ac:dyDescent="0.25">
      <c r="C3" s="14" t="s">
        <v>51</v>
      </c>
      <c r="D3" s="14" t="s">
        <v>48</v>
      </c>
      <c r="E3" s="12" t="s">
        <v>52</v>
      </c>
      <c r="F3" s="14" t="s">
        <v>46</v>
      </c>
      <c r="G3" s="14" t="s">
        <v>47</v>
      </c>
      <c r="H3" s="14" t="s">
        <v>51</v>
      </c>
      <c r="I3" s="14" t="s">
        <v>48</v>
      </c>
      <c r="J3" s="15" t="s">
        <v>52</v>
      </c>
      <c r="K3" s="14" t="s">
        <v>46</v>
      </c>
      <c r="L3" s="14" t="s">
        <v>47</v>
      </c>
    </row>
    <row r="4" spans="1:12" x14ac:dyDescent="0.25">
      <c r="B4" s="13"/>
      <c r="C4" s="16"/>
      <c r="D4" s="16"/>
      <c r="F4" s="16"/>
      <c r="G4" s="17"/>
      <c r="H4" s="16"/>
      <c r="I4" s="16"/>
      <c r="J4" s="15"/>
      <c r="K4" s="15"/>
      <c r="L4" s="17"/>
    </row>
    <row r="5" spans="1:12" x14ac:dyDescent="0.25">
      <c r="B5" s="18" t="s">
        <v>53</v>
      </c>
      <c r="C5" s="19"/>
      <c r="D5" s="19"/>
      <c r="E5" s="19"/>
      <c r="F5" s="21"/>
      <c r="G5" s="20"/>
      <c r="H5" s="129"/>
      <c r="I5" s="129">
        <v>592464.5</v>
      </c>
      <c r="J5" s="129">
        <v>592464.5</v>
      </c>
      <c r="K5" s="21">
        <f t="shared" ref="K5:K25" si="0">I5-J5</f>
        <v>0</v>
      </c>
      <c r="L5" s="20">
        <f t="shared" ref="L5:L15" si="1">K5/J5</f>
        <v>0</v>
      </c>
    </row>
    <row r="6" spans="1:12" x14ac:dyDescent="0.25">
      <c r="B6" s="18" t="s">
        <v>57</v>
      </c>
      <c r="C6" s="129">
        <v>36702</v>
      </c>
      <c r="D6" s="129">
        <v>36702</v>
      </c>
      <c r="E6" s="129">
        <v>32233</v>
      </c>
      <c r="F6" s="21">
        <f t="shared" ref="F6:F25" si="2">D6-E6</f>
        <v>4469</v>
      </c>
      <c r="G6" s="20">
        <f t="shared" ref="G6:G15" si="3">F6/E6</f>
        <v>0.13864672850805076</v>
      </c>
      <c r="H6" s="129">
        <v>16751</v>
      </c>
      <c r="I6" s="129">
        <v>16751</v>
      </c>
      <c r="J6" s="129">
        <v>10606</v>
      </c>
      <c r="K6" s="21">
        <f t="shared" si="0"/>
        <v>6145</v>
      </c>
      <c r="L6" s="20">
        <f t="shared" si="1"/>
        <v>0.57938902508014334</v>
      </c>
    </row>
    <row r="7" spans="1:12" x14ac:dyDescent="0.25">
      <c r="B7" s="18" t="s">
        <v>176</v>
      </c>
      <c r="C7" s="129">
        <v>3087</v>
      </c>
      <c r="D7" s="129">
        <v>3087</v>
      </c>
      <c r="E7" s="129">
        <v>2917</v>
      </c>
      <c r="F7" s="21">
        <f t="shared" si="2"/>
        <v>170</v>
      </c>
      <c r="G7" s="20">
        <f t="shared" si="3"/>
        <v>5.8279053822420296E-2</v>
      </c>
      <c r="H7" s="129">
        <v>733</v>
      </c>
      <c r="I7" s="129">
        <v>733</v>
      </c>
      <c r="J7" s="129">
        <v>750</v>
      </c>
      <c r="K7" s="21">
        <f t="shared" si="0"/>
        <v>-17</v>
      </c>
      <c r="L7" s="20">
        <f t="shared" si="1"/>
        <v>-2.2666666666666668E-2</v>
      </c>
    </row>
    <row r="8" spans="1:12" x14ac:dyDescent="0.25">
      <c r="B8" s="18" t="s">
        <v>62</v>
      </c>
      <c r="C8" s="129">
        <v>24082</v>
      </c>
      <c r="D8" s="129">
        <v>24082</v>
      </c>
      <c r="E8" s="129">
        <v>25900</v>
      </c>
      <c r="F8" s="21">
        <f t="shared" si="2"/>
        <v>-1818</v>
      </c>
      <c r="G8" s="20">
        <f t="shared" si="3"/>
        <v>-7.0193050193050194E-2</v>
      </c>
      <c r="H8" s="129">
        <v>0</v>
      </c>
      <c r="I8" s="129">
        <v>0</v>
      </c>
      <c r="J8" s="129">
        <v>0</v>
      </c>
      <c r="K8" s="21">
        <f t="shared" si="0"/>
        <v>0</v>
      </c>
      <c r="L8" s="20" t="e">
        <f t="shared" si="1"/>
        <v>#DIV/0!</v>
      </c>
    </row>
    <row r="9" spans="1:12" x14ac:dyDescent="0.25">
      <c r="B9" s="18" t="s">
        <v>177</v>
      </c>
      <c r="C9" s="129">
        <v>0</v>
      </c>
      <c r="D9" s="129">
        <v>0</v>
      </c>
      <c r="E9" s="129">
        <v>0</v>
      </c>
      <c r="F9" s="21">
        <f t="shared" si="2"/>
        <v>0</v>
      </c>
      <c r="G9" s="20" t="e">
        <f t="shared" si="3"/>
        <v>#DIV/0!</v>
      </c>
      <c r="H9" s="129">
        <v>29</v>
      </c>
      <c r="I9" s="129">
        <v>29</v>
      </c>
      <c r="J9" s="129">
        <v>0</v>
      </c>
      <c r="K9" s="21">
        <f t="shared" si="0"/>
        <v>29</v>
      </c>
      <c r="L9" s="20" t="e">
        <f t="shared" si="1"/>
        <v>#DIV/0!</v>
      </c>
    </row>
    <row r="10" spans="1:12" x14ac:dyDescent="0.25">
      <c r="B10" s="18" t="s">
        <v>60</v>
      </c>
      <c r="C10" s="129">
        <v>6152</v>
      </c>
      <c r="D10" s="129">
        <v>6152</v>
      </c>
      <c r="E10" s="129">
        <v>6259</v>
      </c>
      <c r="F10" s="21">
        <f t="shared" si="2"/>
        <v>-107</v>
      </c>
      <c r="G10" s="20">
        <f t="shared" si="3"/>
        <v>-1.7095382648985462E-2</v>
      </c>
      <c r="H10" s="129">
        <v>180</v>
      </c>
      <c r="I10" s="129">
        <v>180</v>
      </c>
      <c r="J10" s="129">
        <v>200</v>
      </c>
      <c r="K10" s="21">
        <f t="shared" si="0"/>
        <v>-20</v>
      </c>
      <c r="L10" s="20">
        <f t="shared" si="1"/>
        <v>-0.1</v>
      </c>
    </row>
    <row r="11" spans="1:12" x14ac:dyDescent="0.25">
      <c r="B11" s="18" t="s">
        <v>178</v>
      </c>
      <c r="C11" s="129">
        <v>2443</v>
      </c>
      <c r="D11" s="129">
        <v>2443</v>
      </c>
      <c r="E11" s="129">
        <v>2446</v>
      </c>
      <c r="F11" s="21">
        <f t="shared" si="2"/>
        <v>-3</v>
      </c>
      <c r="G11" s="20">
        <f t="shared" si="3"/>
        <v>-1.2264922322158627E-3</v>
      </c>
      <c r="H11" s="129">
        <v>783</v>
      </c>
      <c r="I11" s="129">
        <v>783</v>
      </c>
      <c r="J11" s="129">
        <v>748</v>
      </c>
      <c r="K11" s="21">
        <f t="shared" si="0"/>
        <v>35</v>
      </c>
      <c r="L11" s="20">
        <f t="shared" si="1"/>
        <v>4.6791443850267379E-2</v>
      </c>
    </row>
    <row r="12" spans="1:12" x14ac:dyDescent="0.25">
      <c r="B12" s="18" t="s">
        <v>122</v>
      </c>
      <c r="C12" s="129">
        <v>4901</v>
      </c>
      <c r="D12" s="129">
        <v>4901</v>
      </c>
      <c r="E12" s="129">
        <v>5054</v>
      </c>
      <c r="F12" s="21">
        <f t="shared" si="2"/>
        <v>-153</v>
      </c>
      <c r="G12" s="20">
        <f t="shared" si="3"/>
        <v>-3.0273051048674317E-2</v>
      </c>
      <c r="H12" s="129">
        <v>0</v>
      </c>
      <c r="I12" s="129">
        <v>0</v>
      </c>
      <c r="J12" s="129">
        <v>0</v>
      </c>
      <c r="K12" s="21">
        <f t="shared" ref="K12:K14" si="4">I12-J12</f>
        <v>0</v>
      </c>
      <c r="L12" s="20" t="e">
        <f t="shared" ref="L12:L14" si="5">K12/J12</f>
        <v>#DIV/0!</v>
      </c>
    </row>
    <row r="13" spans="1:12" x14ac:dyDescent="0.25">
      <c r="B13" s="18" t="s">
        <v>140</v>
      </c>
      <c r="C13" s="129">
        <v>2692</v>
      </c>
      <c r="D13" s="129">
        <v>2692</v>
      </c>
      <c r="E13" s="129">
        <v>2450</v>
      </c>
      <c r="F13" s="21">
        <f t="shared" si="2"/>
        <v>242</v>
      </c>
      <c r="G13" s="20">
        <f t="shared" si="3"/>
        <v>9.8775510204081637E-2</v>
      </c>
      <c r="H13" s="129">
        <v>0</v>
      </c>
      <c r="I13" s="129">
        <v>0</v>
      </c>
      <c r="J13" s="129">
        <v>0</v>
      </c>
      <c r="K13" s="21">
        <f t="shared" si="4"/>
        <v>0</v>
      </c>
      <c r="L13" s="20" t="e">
        <f t="shared" si="5"/>
        <v>#DIV/0!</v>
      </c>
    </row>
    <row r="14" spans="1:12" x14ac:dyDescent="0.25">
      <c r="B14" s="18" t="s">
        <v>141</v>
      </c>
      <c r="C14" s="129">
        <v>0</v>
      </c>
      <c r="D14" s="129">
        <v>0</v>
      </c>
      <c r="E14" s="129">
        <v>0</v>
      </c>
      <c r="F14" s="21">
        <f t="shared" si="2"/>
        <v>0</v>
      </c>
      <c r="G14" s="20" t="e">
        <f t="shared" si="3"/>
        <v>#DIV/0!</v>
      </c>
      <c r="H14" s="129">
        <v>0</v>
      </c>
      <c r="I14" s="129">
        <v>0</v>
      </c>
      <c r="J14" s="129">
        <v>0</v>
      </c>
      <c r="K14" s="21">
        <f t="shared" si="4"/>
        <v>0</v>
      </c>
      <c r="L14" s="20" t="e">
        <f t="shared" si="5"/>
        <v>#DIV/0!</v>
      </c>
    </row>
    <row r="15" spans="1:12" x14ac:dyDescent="0.25">
      <c r="B15" s="18" t="s">
        <v>179</v>
      </c>
      <c r="C15" s="129">
        <v>0</v>
      </c>
      <c r="D15" s="129">
        <v>0</v>
      </c>
      <c r="E15" s="129">
        <v>153</v>
      </c>
      <c r="F15" s="21">
        <f t="shared" si="2"/>
        <v>-153</v>
      </c>
      <c r="G15" s="20">
        <f t="shared" si="3"/>
        <v>-1</v>
      </c>
      <c r="H15" s="129">
        <v>0</v>
      </c>
      <c r="I15" s="129">
        <v>0</v>
      </c>
      <c r="J15" s="129">
        <v>0</v>
      </c>
      <c r="K15" s="21">
        <f t="shared" si="0"/>
        <v>0</v>
      </c>
      <c r="L15" s="20" t="e">
        <f t="shared" si="1"/>
        <v>#DIV/0!</v>
      </c>
    </row>
    <row r="16" spans="1:12" x14ac:dyDescent="0.25">
      <c r="B16" s="18" t="s">
        <v>54</v>
      </c>
      <c r="C16" s="129">
        <v>5673</v>
      </c>
      <c r="D16" s="129">
        <v>5673</v>
      </c>
      <c r="E16" s="129">
        <v>5458</v>
      </c>
      <c r="F16" s="21">
        <f t="shared" ref="F16:F18" si="6">D16-E16</f>
        <v>215</v>
      </c>
      <c r="G16" s="20">
        <f t="shared" ref="G16:G18" si="7">F16/E16</f>
        <v>3.9391718578233786E-2</v>
      </c>
      <c r="H16" s="129">
        <v>3795</v>
      </c>
      <c r="I16" s="129">
        <v>3795</v>
      </c>
      <c r="J16" s="129">
        <v>6000</v>
      </c>
      <c r="K16" s="21">
        <f t="shared" ref="K16:K18" si="8">I16-J16</f>
        <v>-2205</v>
      </c>
      <c r="L16" s="20">
        <f t="shared" ref="L16:L18" si="9">K16/J16</f>
        <v>-0.36749999999999999</v>
      </c>
    </row>
    <row r="17" spans="2:12" x14ac:dyDescent="0.25">
      <c r="B17" s="18" t="s">
        <v>58</v>
      </c>
      <c r="C17" s="129">
        <v>1500</v>
      </c>
      <c r="D17" s="129">
        <v>1500</v>
      </c>
      <c r="E17" s="129">
        <v>1195</v>
      </c>
      <c r="F17" s="21">
        <f t="shared" si="6"/>
        <v>305</v>
      </c>
      <c r="G17" s="20">
        <f t="shared" si="7"/>
        <v>0.25523012552301255</v>
      </c>
      <c r="H17" s="129">
        <v>180</v>
      </c>
      <c r="I17" s="129">
        <v>180</v>
      </c>
      <c r="J17" s="129">
        <v>0</v>
      </c>
      <c r="K17" s="21">
        <f t="shared" si="8"/>
        <v>180</v>
      </c>
      <c r="L17" s="20" t="e">
        <f t="shared" si="9"/>
        <v>#DIV/0!</v>
      </c>
    </row>
    <row r="18" spans="2:12" x14ac:dyDescent="0.25">
      <c r="B18" s="18" t="s">
        <v>180</v>
      </c>
      <c r="C18" s="129">
        <v>0</v>
      </c>
      <c r="D18" s="129">
        <v>0</v>
      </c>
      <c r="E18" s="129">
        <v>0</v>
      </c>
      <c r="F18" s="21">
        <f t="shared" si="6"/>
        <v>0</v>
      </c>
      <c r="G18" s="20" t="e">
        <f t="shared" si="7"/>
        <v>#DIV/0!</v>
      </c>
      <c r="H18" s="129">
        <v>0</v>
      </c>
      <c r="I18" s="129">
        <v>0</v>
      </c>
      <c r="J18" s="129">
        <v>0</v>
      </c>
      <c r="K18" s="21">
        <f t="shared" si="8"/>
        <v>0</v>
      </c>
      <c r="L18" s="20" t="e">
        <f t="shared" si="9"/>
        <v>#DIV/0!</v>
      </c>
    </row>
    <row r="19" spans="2:12" ht="21" x14ac:dyDescent="0.35">
      <c r="B19" s="31" t="s">
        <v>45</v>
      </c>
      <c r="C19" s="32">
        <f>SUM(C5:C18)</f>
        <v>87232</v>
      </c>
      <c r="D19" s="32">
        <f>SUM(D5:D18)</f>
        <v>87232</v>
      </c>
      <c r="E19" s="143">
        <f>SUM(E5:E15)</f>
        <v>77412</v>
      </c>
      <c r="F19" s="33">
        <f t="shared" si="2"/>
        <v>9820</v>
      </c>
      <c r="G19" s="34">
        <f>F19/E19</f>
        <v>0.1268537177698548</v>
      </c>
      <c r="H19" s="32">
        <f>SUM(H5:H15)</f>
        <v>18476</v>
      </c>
      <c r="I19" s="32">
        <f>SUM(I5:I15)</f>
        <v>610940.5</v>
      </c>
      <c r="J19" s="32">
        <f>SUM(J5:J15)</f>
        <v>604768.5</v>
      </c>
      <c r="K19" s="33">
        <f t="shared" si="0"/>
        <v>6172</v>
      </c>
      <c r="L19" s="34">
        <f>K19/J19</f>
        <v>1.0205557994505336E-2</v>
      </c>
    </row>
    <row r="20" spans="2:12" x14ac:dyDescent="0.25">
      <c r="B20" s="37" t="s">
        <v>63</v>
      </c>
      <c r="C20" s="129">
        <v>7923</v>
      </c>
      <c r="D20" s="129">
        <v>7923</v>
      </c>
      <c r="E20" s="129">
        <v>7378</v>
      </c>
      <c r="F20" s="21">
        <f t="shared" si="2"/>
        <v>545</v>
      </c>
      <c r="G20" s="20">
        <f t="shared" ref="G20:G23" si="10">F20/E20</f>
        <v>7.3868256980211433E-2</v>
      </c>
      <c r="H20" s="129">
        <v>0</v>
      </c>
      <c r="I20" s="129">
        <v>0</v>
      </c>
      <c r="J20" s="129">
        <v>0</v>
      </c>
      <c r="K20" s="21">
        <f t="shared" si="0"/>
        <v>0</v>
      </c>
      <c r="L20" s="20" t="e">
        <f t="shared" ref="L20:L23" si="11">K20/J20</f>
        <v>#DIV/0!</v>
      </c>
    </row>
    <row r="21" spans="2:12" x14ac:dyDescent="0.25">
      <c r="B21" s="37" t="s">
        <v>64</v>
      </c>
      <c r="C21" s="129">
        <v>4960</v>
      </c>
      <c r="D21" s="129">
        <v>4960</v>
      </c>
      <c r="E21" s="129">
        <v>5873</v>
      </c>
      <c r="F21" s="21">
        <f t="shared" si="2"/>
        <v>-913</v>
      </c>
      <c r="G21" s="20">
        <f t="shared" si="10"/>
        <v>-0.15545717691128894</v>
      </c>
      <c r="H21" s="129">
        <v>0</v>
      </c>
      <c r="I21" s="129">
        <v>0</v>
      </c>
      <c r="J21" s="129">
        <v>0</v>
      </c>
      <c r="K21" s="21">
        <f t="shared" si="0"/>
        <v>0</v>
      </c>
      <c r="L21" s="20" t="e">
        <f t="shared" si="11"/>
        <v>#DIV/0!</v>
      </c>
    </row>
    <row r="22" spans="2:12" x14ac:dyDescent="0.25">
      <c r="B22" s="145" t="s">
        <v>181</v>
      </c>
      <c r="C22" s="129">
        <v>121474</v>
      </c>
      <c r="D22" s="129">
        <v>121474</v>
      </c>
      <c r="E22" s="129">
        <v>13531</v>
      </c>
      <c r="F22" s="21">
        <f t="shared" si="2"/>
        <v>107943</v>
      </c>
      <c r="G22" s="20">
        <f t="shared" si="10"/>
        <v>7.9774591678368187</v>
      </c>
      <c r="H22" s="129">
        <v>7110</v>
      </c>
      <c r="I22" s="129">
        <v>7110</v>
      </c>
      <c r="J22" s="129">
        <v>10565</v>
      </c>
      <c r="K22" s="21">
        <f t="shared" si="0"/>
        <v>-3455</v>
      </c>
      <c r="L22" s="20">
        <f t="shared" si="11"/>
        <v>-0.32702318977756745</v>
      </c>
    </row>
    <row r="23" spans="2:12" x14ac:dyDescent="0.25">
      <c r="B23" s="145" t="s">
        <v>182</v>
      </c>
      <c r="C23" s="129">
        <v>17227</v>
      </c>
      <c r="D23" s="129">
        <v>17227</v>
      </c>
      <c r="E23" s="129">
        <v>17167</v>
      </c>
      <c r="F23" s="21">
        <f t="shared" si="2"/>
        <v>60</v>
      </c>
      <c r="G23" s="20">
        <f t="shared" si="10"/>
        <v>3.4950777654802821E-3</v>
      </c>
      <c r="H23" s="129">
        <v>0</v>
      </c>
      <c r="I23" s="129">
        <v>0</v>
      </c>
      <c r="J23" s="129">
        <v>0</v>
      </c>
      <c r="K23" s="21">
        <f t="shared" si="0"/>
        <v>0</v>
      </c>
      <c r="L23" s="20" t="e">
        <f t="shared" si="11"/>
        <v>#DIV/0!</v>
      </c>
    </row>
    <row r="24" spans="2:12" ht="36" x14ac:dyDescent="0.35">
      <c r="B24" s="27" t="s">
        <v>74</v>
      </c>
      <c r="C24" s="28">
        <f>SUM(C20:C23)</f>
        <v>151584</v>
      </c>
      <c r="D24" s="28">
        <f t="shared" ref="D24:E24" si="12">SUM(D20:D23)</f>
        <v>151584</v>
      </c>
      <c r="E24" s="28">
        <f t="shared" si="12"/>
        <v>43949</v>
      </c>
      <c r="F24" s="29">
        <f t="shared" si="2"/>
        <v>107635</v>
      </c>
      <c r="G24" s="30">
        <f>F24/E24</f>
        <v>2.4490887164668136</v>
      </c>
      <c r="H24" s="28">
        <f>SUM(H20:H23)</f>
        <v>7110</v>
      </c>
      <c r="I24" s="28">
        <f t="shared" ref="I24:J24" si="13">SUM(I20:I23)</f>
        <v>7110</v>
      </c>
      <c r="J24" s="28">
        <f t="shared" si="13"/>
        <v>10565</v>
      </c>
      <c r="K24" s="29">
        <f t="shared" si="0"/>
        <v>-3455</v>
      </c>
      <c r="L24" s="30">
        <f>K24/J24</f>
        <v>-0.32702318977756745</v>
      </c>
    </row>
    <row r="25" spans="2:12" ht="21" x14ac:dyDescent="0.35">
      <c r="B25" s="60" t="s">
        <v>56</v>
      </c>
      <c r="C25" s="61">
        <f>C19+C24</f>
        <v>238816</v>
      </c>
      <c r="D25" s="61">
        <f>D19+D24</f>
        <v>238816</v>
      </c>
      <c r="E25" s="61">
        <f t="shared" ref="E25" si="14">E19+E24</f>
        <v>121361</v>
      </c>
      <c r="F25" s="62">
        <f t="shared" si="2"/>
        <v>117455</v>
      </c>
      <c r="G25" s="63">
        <f t="shared" ref="G25" si="15">F25/E25</f>
        <v>0.96781503118794343</v>
      </c>
      <c r="H25" s="61">
        <f>H19+H24</f>
        <v>25586</v>
      </c>
      <c r="I25" s="61">
        <f>I19+I24</f>
        <v>618050.5</v>
      </c>
      <c r="J25" s="61">
        <f t="shared" ref="J25" si="16">J19+J24</f>
        <v>615333.5</v>
      </c>
      <c r="K25" s="62">
        <f t="shared" si="0"/>
        <v>2717</v>
      </c>
      <c r="L25" s="63">
        <f t="shared" ref="L25" si="17">K25/J25</f>
        <v>4.4154917617844633E-3</v>
      </c>
    </row>
    <row r="26" spans="2:12" ht="21" x14ac:dyDescent="0.35">
      <c r="B26" s="7" t="s">
        <v>119</v>
      </c>
      <c r="C26" s="22"/>
      <c r="D26" s="22"/>
      <c r="E26" s="22"/>
      <c r="F26" s="23"/>
      <c r="G26" s="24"/>
      <c r="H26" s="22"/>
      <c r="I26" s="22"/>
      <c r="J26" s="22"/>
      <c r="K26" s="25">
        <f>F25-K25</f>
        <v>114738</v>
      </c>
      <c r="L26" s="26"/>
    </row>
    <row r="27" spans="2:12" ht="15.75" thickBot="1" x14ac:dyDescent="0.3"/>
    <row r="28" spans="2:12" x14ac:dyDescent="0.25">
      <c r="B28" s="124" t="s">
        <v>143</v>
      </c>
      <c r="C28" s="139">
        <v>123182.74</v>
      </c>
      <c r="D28" s="139">
        <v>1765025</v>
      </c>
      <c r="E28" s="124"/>
      <c r="F28" s="127"/>
      <c r="G28" s="127"/>
      <c r="H28" s="139">
        <v>19034.91</v>
      </c>
      <c r="I28" s="139">
        <v>1605989</v>
      </c>
      <c r="J28" s="124"/>
      <c r="K28" s="127"/>
      <c r="L28" s="127"/>
    </row>
    <row r="29" spans="2:12" ht="15.75" thickBot="1" x14ac:dyDescent="0.3">
      <c r="B29" s="125" t="s">
        <v>144</v>
      </c>
      <c r="C29" s="126">
        <f>C25-C28</f>
        <v>115633.26</v>
      </c>
      <c r="D29" s="126">
        <f t="shared" ref="D29" si="18">D25-D28</f>
        <v>-1526209</v>
      </c>
      <c r="E29" s="126"/>
      <c r="F29" s="128"/>
      <c r="G29" s="128"/>
      <c r="H29" s="126">
        <f>H25-H28</f>
        <v>6551.09</v>
      </c>
      <c r="I29" s="126">
        <f t="shared" ref="I29" si="19">I25-I28</f>
        <v>-987938.5</v>
      </c>
      <c r="J29" s="126"/>
      <c r="K29" s="128"/>
      <c r="L29" s="12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E5AEA-07C6-4082-B3A6-9742C6290053}">
  <sheetPr>
    <tabColor rgb="FF99FF66"/>
  </sheetPr>
  <dimension ref="B1:L67"/>
  <sheetViews>
    <sheetView topLeftCell="A6" zoomScaleNormal="100" workbookViewId="0">
      <selection activeCell="I27" sqref="I27"/>
    </sheetView>
  </sheetViews>
  <sheetFormatPr defaultRowHeight="15" x14ac:dyDescent="0.25"/>
  <cols>
    <col min="1" max="1" width="7.7109375" customWidth="1"/>
    <col min="2" max="2" width="30" customWidth="1"/>
    <col min="3" max="12" width="15.7109375" customWidth="1"/>
  </cols>
  <sheetData>
    <row r="1" spans="2:10" ht="15.75" thickBot="1" x14ac:dyDescent="0.3"/>
    <row r="2" spans="2:10" ht="21" x14ac:dyDescent="0.35">
      <c r="B2" s="64" t="s">
        <v>136</v>
      </c>
      <c r="C2" s="39"/>
      <c r="D2" s="39"/>
      <c r="E2" s="39"/>
      <c r="F2" s="39"/>
      <c r="G2" s="39"/>
      <c r="H2" s="39"/>
      <c r="I2" s="39"/>
      <c r="J2" s="35"/>
    </row>
    <row r="3" spans="2:10" ht="15.75" thickBot="1" x14ac:dyDescent="0.3">
      <c r="B3" s="65" t="s">
        <v>198</v>
      </c>
      <c r="C3" s="55"/>
      <c r="D3" s="55"/>
      <c r="E3" s="55"/>
      <c r="F3" s="55"/>
      <c r="J3" s="36"/>
    </row>
    <row r="4" spans="2:10" x14ac:dyDescent="0.25">
      <c r="B4" s="109"/>
      <c r="C4" s="38" t="s">
        <v>92</v>
      </c>
      <c r="D4" s="39" t="s">
        <v>93</v>
      </c>
      <c r="E4" s="39" t="s">
        <v>46</v>
      </c>
      <c r="F4" s="35" t="s">
        <v>47</v>
      </c>
      <c r="G4" s="38" t="s">
        <v>48</v>
      </c>
      <c r="H4" s="39" t="s">
        <v>93</v>
      </c>
      <c r="I4" s="39" t="s">
        <v>46</v>
      </c>
      <c r="J4" s="35" t="s">
        <v>47</v>
      </c>
    </row>
    <row r="5" spans="2:10" x14ac:dyDescent="0.25">
      <c r="B5" s="110" t="s">
        <v>138</v>
      </c>
      <c r="C5" s="119">
        <v>0</v>
      </c>
      <c r="D5" s="120">
        <v>0</v>
      </c>
      <c r="E5" s="25">
        <f>C5-D5</f>
        <v>0</v>
      </c>
      <c r="F5" s="41" t="e">
        <f>E5/D5*100</f>
        <v>#DIV/0!</v>
      </c>
      <c r="G5" s="119">
        <v>0</v>
      </c>
      <c r="H5" s="120">
        <v>0</v>
      </c>
      <c r="I5" s="25">
        <f>G5-H5</f>
        <v>0</v>
      </c>
      <c r="J5" s="41" t="e">
        <f>I5/H5*100</f>
        <v>#DIV/0!</v>
      </c>
    </row>
    <row r="6" spans="2:10" x14ac:dyDescent="0.25">
      <c r="B6" s="110"/>
      <c r="C6" s="40"/>
      <c r="D6" s="25"/>
      <c r="E6" s="25"/>
      <c r="F6" s="41"/>
      <c r="G6" s="40"/>
      <c r="H6" s="25"/>
      <c r="I6" s="25"/>
      <c r="J6" s="41"/>
    </row>
    <row r="7" spans="2:10" x14ac:dyDescent="0.25">
      <c r="B7" s="107" t="s">
        <v>91</v>
      </c>
      <c r="C7" s="42">
        <f>C5+C6</f>
        <v>0</v>
      </c>
      <c r="D7" s="108">
        <f>D5+D6</f>
        <v>0</v>
      </c>
      <c r="E7" s="106">
        <f t="shared" ref="E7" si="0">C7-D7</f>
        <v>0</v>
      </c>
      <c r="F7" s="43" t="e">
        <f t="shared" ref="F7" si="1">E7/D7*100</f>
        <v>#DIV/0!</v>
      </c>
      <c r="G7" s="42">
        <f>G5+G6</f>
        <v>0</v>
      </c>
      <c r="H7" s="108">
        <f>H5+H6</f>
        <v>0</v>
      </c>
      <c r="I7" s="106">
        <f t="shared" ref="I7" si="2">G7-H7</f>
        <v>0</v>
      </c>
      <c r="J7" s="43" t="e">
        <f t="shared" ref="J7" si="3">I7/H7*100</f>
        <v>#DIV/0!</v>
      </c>
    </row>
    <row r="8" spans="2:10" x14ac:dyDescent="0.25">
      <c r="B8" s="44" t="s">
        <v>4</v>
      </c>
      <c r="C8" s="44"/>
      <c r="E8" s="25"/>
      <c r="F8" s="41"/>
      <c r="G8" s="44"/>
      <c r="I8" s="25"/>
      <c r="J8" s="41"/>
    </row>
    <row r="9" spans="2:10" x14ac:dyDescent="0.25">
      <c r="B9" s="110" t="s">
        <v>94</v>
      </c>
      <c r="C9" s="119">
        <v>1157.0999999999999</v>
      </c>
      <c r="D9" s="120">
        <v>1160</v>
      </c>
      <c r="E9" s="25">
        <f t="shared" ref="E9:E11" si="4">C9-D9</f>
        <v>-2.9000000000000909</v>
      </c>
      <c r="F9" s="41">
        <f t="shared" ref="F9:F11" si="5">E9/D9*100</f>
        <v>-0.25000000000000788</v>
      </c>
      <c r="G9" s="119">
        <v>1157</v>
      </c>
      <c r="H9" s="120">
        <v>1160</v>
      </c>
      <c r="I9" s="25">
        <f t="shared" ref="I9:I11" si="6">G9-H9</f>
        <v>-3</v>
      </c>
      <c r="J9" s="41">
        <f t="shared" ref="J9:J11" si="7">I9/H9*100</f>
        <v>-0.25862068965517243</v>
      </c>
    </row>
    <row r="10" spans="2:10" x14ac:dyDescent="0.25">
      <c r="B10" s="110" t="s">
        <v>137</v>
      </c>
      <c r="C10" s="121">
        <v>0</v>
      </c>
      <c r="D10" s="120">
        <v>0</v>
      </c>
      <c r="E10" s="25">
        <f t="shared" si="4"/>
        <v>0</v>
      </c>
      <c r="F10" s="41" t="e">
        <f t="shared" si="5"/>
        <v>#DIV/0!</v>
      </c>
      <c r="G10" s="121">
        <v>0</v>
      </c>
      <c r="H10" s="120">
        <v>0</v>
      </c>
      <c r="I10" s="25">
        <f t="shared" si="6"/>
        <v>0</v>
      </c>
      <c r="J10" s="41" t="e">
        <f t="shared" si="7"/>
        <v>#DIV/0!</v>
      </c>
    </row>
    <row r="11" spans="2:10" x14ac:dyDescent="0.25">
      <c r="B11" s="107" t="s">
        <v>95</v>
      </c>
      <c r="C11" s="42">
        <f>SUM(C9:C10)</f>
        <v>1157.0999999999999</v>
      </c>
      <c r="D11" s="106">
        <f>SUM(D9:D10)</f>
        <v>1160</v>
      </c>
      <c r="E11" s="106">
        <f t="shared" si="4"/>
        <v>-2.9000000000000909</v>
      </c>
      <c r="F11" s="43">
        <f t="shared" si="5"/>
        <v>-0.25000000000000788</v>
      </c>
      <c r="G11" s="42">
        <f>SUM(G9:G10)</f>
        <v>1157</v>
      </c>
      <c r="H11" s="106">
        <f>SUM(H9:H10)</f>
        <v>1160</v>
      </c>
      <c r="I11" s="106">
        <f t="shared" si="6"/>
        <v>-3</v>
      </c>
      <c r="J11" s="43">
        <f t="shared" si="7"/>
        <v>-0.25862068965517243</v>
      </c>
    </row>
    <row r="12" spans="2:10" x14ac:dyDescent="0.25">
      <c r="B12" s="44"/>
      <c r="C12" s="44"/>
      <c r="E12" s="25"/>
      <c r="F12" s="41"/>
      <c r="G12" s="44"/>
      <c r="I12" s="25"/>
      <c r="J12" s="41"/>
    </row>
    <row r="13" spans="2:10" ht="15.75" thickBot="1" x14ac:dyDescent="0.3">
      <c r="B13" s="111" t="s">
        <v>139</v>
      </c>
      <c r="C13" s="45">
        <f>C7-C11</f>
        <v>-1157.0999999999999</v>
      </c>
      <c r="D13" s="46">
        <f>D7-D11</f>
        <v>-1160</v>
      </c>
      <c r="E13" s="47">
        <f t="shared" ref="E13" si="8">C13-D13</f>
        <v>2.9000000000000909</v>
      </c>
      <c r="F13" s="48">
        <f t="shared" ref="F13" si="9">E13/D13*100</f>
        <v>-0.25000000000000788</v>
      </c>
      <c r="G13" s="45">
        <f>G7-G11</f>
        <v>-1157</v>
      </c>
      <c r="H13" s="46">
        <f>H7-H11</f>
        <v>-1160</v>
      </c>
      <c r="I13" s="47">
        <f t="shared" ref="I13" si="10">G13-H13</f>
        <v>3</v>
      </c>
      <c r="J13" s="48">
        <f t="shared" ref="J13" si="11">I13/H13*100</f>
        <v>-0.25862068965517243</v>
      </c>
    </row>
    <row r="14" spans="2:10" x14ac:dyDescent="0.25">
      <c r="B14" s="37"/>
    </row>
    <row r="15" spans="2:10" ht="15.75" thickBot="1" x14ac:dyDescent="0.3">
      <c r="B15" s="37"/>
    </row>
    <row r="16" spans="2:10" ht="21" x14ac:dyDescent="0.35">
      <c r="B16" s="64" t="s">
        <v>97</v>
      </c>
      <c r="C16" s="39"/>
      <c r="D16" s="39"/>
      <c r="E16" s="39"/>
      <c r="F16" s="39"/>
      <c r="G16" s="39"/>
      <c r="H16" s="39"/>
      <c r="I16" s="39"/>
      <c r="J16" s="35"/>
    </row>
    <row r="17" spans="2:10" ht="15.75" thickBot="1" x14ac:dyDescent="0.3">
      <c r="B17" s="65" t="str">
        <f>B3</f>
        <v>Expenditure and Income to 30.04.23</v>
      </c>
      <c r="G17" s="55"/>
      <c r="H17" s="55"/>
      <c r="I17" s="55"/>
      <c r="J17" s="59"/>
    </row>
    <row r="18" spans="2:10" x14ac:dyDescent="0.25">
      <c r="B18" s="109"/>
      <c r="C18" s="38" t="s">
        <v>92</v>
      </c>
      <c r="D18" s="39" t="s">
        <v>93</v>
      </c>
      <c r="E18" s="39" t="s">
        <v>46</v>
      </c>
      <c r="F18" s="35" t="s">
        <v>47</v>
      </c>
      <c r="G18" s="39" t="s">
        <v>48</v>
      </c>
      <c r="H18" s="39" t="s">
        <v>93</v>
      </c>
      <c r="I18" s="39" t="s">
        <v>46</v>
      </c>
      <c r="J18" s="35" t="s">
        <v>47</v>
      </c>
    </row>
    <row r="19" spans="2:10" x14ac:dyDescent="0.25">
      <c r="B19" s="110" t="s">
        <v>89</v>
      </c>
      <c r="C19" s="119">
        <v>26658</v>
      </c>
      <c r="D19" s="144">
        <v>22725</v>
      </c>
      <c r="E19" s="25">
        <f>C19-D19</f>
        <v>3933</v>
      </c>
      <c r="F19" s="41">
        <f>E19/D19*100</f>
        <v>17.306930693069305</v>
      </c>
      <c r="G19" s="119">
        <v>26658</v>
      </c>
      <c r="H19" s="144">
        <v>22725</v>
      </c>
      <c r="I19" s="25">
        <f>G19-H19</f>
        <v>3933</v>
      </c>
      <c r="J19" s="41">
        <f>I19/H19*100</f>
        <v>17.306930693069305</v>
      </c>
    </row>
    <row r="20" spans="2:10" x14ac:dyDescent="0.25">
      <c r="B20" s="110" t="s">
        <v>90</v>
      </c>
      <c r="C20" s="119">
        <v>45463</v>
      </c>
      <c r="D20" s="144">
        <v>30000</v>
      </c>
      <c r="E20" s="25">
        <f t="shared" ref="E20:E27" si="12">C20-D20</f>
        <v>15463</v>
      </c>
      <c r="F20" s="41">
        <f t="shared" ref="F20:F27" si="13">E20/D20*100</f>
        <v>51.543333333333329</v>
      </c>
      <c r="G20" s="119">
        <v>45463</v>
      </c>
      <c r="H20" s="144">
        <v>30000</v>
      </c>
      <c r="I20" s="25">
        <f t="shared" ref="I20:I21" si="14">G20-H20</f>
        <v>15463</v>
      </c>
      <c r="J20" s="41">
        <f t="shared" ref="J20:J21" si="15">I20/H20*100</f>
        <v>51.543333333333329</v>
      </c>
    </row>
    <row r="21" spans="2:10" x14ac:dyDescent="0.25">
      <c r="B21" s="107" t="s">
        <v>91</v>
      </c>
      <c r="C21" s="42">
        <f>C19+C20</f>
        <v>72121</v>
      </c>
      <c r="D21" s="108">
        <f>D19+D20</f>
        <v>52725</v>
      </c>
      <c r="E21" s="106">
        <f t="shared" si="12"/>
        <v>19396</v>
      </c>
      <c r="F21" s="43">
        <f t="shared" si="13"/>
        <v>36.78710289236605</v>
      </c>
      <c r="G21" s="108">
        <f>G19+G20</f>
        <v>72121</v>
      </c>
      <c r="H21" s="108">
        <f>H19+H20</f>
        <v>52725</v>
      </c>
      <c r="I21" s="106">
        <f t="shared" si="14"/>
        <v>19396</v>
      </c>
      <c r="J21" s="43">
        <f t="shared" si="15"/>
        <v>36.78710289236605</v>
      </c>
    </row>
    <row r="22" spans="2:10" x14ac:dyDescent="0.25">
      <c r="B22" s="44" t="s">
        <v>4</v>
      </c>
      <c r="C22" s="44"/>
      <c r="E22" s="25"/>
      <c r="F22" s="41"/>
      <c r="I22" s="25"/>
      <c r="J22" s="41"/>
    </row>
    <row r="23" spans="2:10" x14ac:dyDescent="0.25">
      <c r="B23" s="110" t="s">
        <v>94</v>
      </c>
      <c r="C23" s="119">
        <v>4723</v>
      </c>
      <c r="D23" s="144">
        <v>7242</v>
      </c>
      <c r="E23" s="25">
        <f t="shared" si="12"/>
        <v>-2519</v>
      </c>
      <c r="F23" s="41">
        <f t="shared" si="13"/>
        <v>-34.783209058271197</v>
      </c>
      <c r="G23" s="119">
        <v>4723</v>
      </c>
      <c r="H23" s="144">
        <v>7242</v>
      </c>
      <c r="I23" s="25">
        <f t="shared" ref="I23:I25" si="16">G23-H23</f>
        <v>-2519</v>
      </c>
      <c r="J23" s="41">
        <f t="shared" ref="J23:J25" si="17">I23/H23*100</f>
        <v>-34.783209058271197</v>
      </c>
    </row>
    <row r="24" spans="2:10" x14ac:dyDescent="0.25">
      <c r="B24" s="110" t="s">
        <v>71</v>
      </c>
      <c r="C24" s="119">
        <v>12022</v>
      </c>
      <c r="D24" s="144">
        <v>10004</v>
      </c>
      <c r="E24" s="25">
        <f t="shared" si="12"/>
        <v>2018</v>
      </c>
      <c r="F24" s="41">
        <f t="shared" si="13"/>
        <v>20.171931227508995</v>
      </c>
      <c r="G24" s="119">
        <v>12022</v>
      </c>
      <c r="H24" s="144">
        <v>10004</v>
      </c>
      <c r="I24" s="25">
        <f t="shared" si="16"/>
        <v>2018</v>
      </c>
      <c r="J24" s="41">
        <f t="shared" si="17"/>
        <v>20.171931227508995</v>
      </c>
    </row>
    <row r="25" spans="2:10" x14ac:dyDescent="0.25">
      <c r="B25" s="107" t="s">
        <v>95</v>
      </c>
      <c r="C25" s="42">
        <f>SUM(C23:C24)</f>
        <v>16745</v>
      </c>
      <c r="D25" s="106">
        <f>SUM(D23:D24)</f>
        <v>17246</v>
      </c>
      <c r="E25" s="106">
        <f t="shared" si="12"/>
        <v>-501</v>
      </c>
      <c r="F25" s="43">
        <f t="shared" si="13"/>
        <v>-2.905021454250261</v>
      </c>
      <c r="G25" s="108">
        <f>SUM(G23:G24)</f>
        <v>16745</v>
      </c>
      <c r="H25" s="106">
        <f>SUM(H23:H24)</f>
        <v>17246</v>
      </c>
      <c r="I25" s="106">
        <f t="shared" si="16"/>
        <v>-501</v>
      </c>
      <c r="J25" s="43">
        <f t="shared" si="17"/>
        <v>-2.905021454250261</v>
      </c>
    </row>
    <row r="26" spans="2:10" x14ac:dyDescent="0.25">
      <c r="B26" s="44"/>
      <c r="C26" s="44"/>
      <c r="E26" s="25"/>
      <c r="F26" s="41"/>
      <c r="I26" s="25"/>
      <c r="J26" s="41"/>
    </row>
    <row r="27" spans="2:10" ht="15.75" thickBot="1" x14ac:dyDescent="0.3">
      <c r="B27" s="111" t="s">
        <v>96</v>
      </c>
      <c r="C27" s="45">
        <f>C21-C25</f>
        <v>55376</v>
      </c>
      <c r="D27" s="46">
        <f>D21-D25</f>
        <v>35479</v>
      </c>
      <c r="E27" s="47">
        <f t="shared" si="12"/>
        <v>19897</v>
      </c>
      <c r="F27" s="48">
        <f t="shared" si="13"/>
        <v>56.081062036697759</v>
      </c>
      <c r="G27" s="46">
        <f>G21-G25</f>
        <v>55376</v>
      </c>
      <c r="H27" s="46">
        <f>H21-H25</f>
        <v>35479</v>
      </c>
      <c r="I27" s="47">
        <f t="shared" ref="I27" si="18">G27-H27</f>
        <v>19897</v>
      </c>
      <c r="J27" s="48">
        <f t="shared" ref="J27" si="19">I27/H27*100</f>
        <v>56.081062036697759</v>
      </c>
    </row>
    <row r="45" spans="2:12" ht="33.75" x14ac:dyDescent="0.5">
      <c r="B45" s="98" t="s">
        <v>120</v>
      </c>
    </row>
    <row r="48" spans="2:12" x14ac:dyDescent="0.25">
      <c r="C48" s="14" t="s">
        <v>51</v>
      </c>
      <c r="D48" s="14" t="s">
        <v>48</v>
      </c>
      <c r="E48" s="12" t="s">
        <v>52</v>
      </c>
      <c r="F48" s="14" t="s">
        <v>46</v>
      </c>
      <c r="G48" s="14" t="s">
        <v>47</v>
      </c>
      <c r="H48" s="14" t="s">
        <v>51</v>
      </c>
      <c r="I48" s="14" t="s">
        <v>48</v>
      </c>
      <c r="J48" s="15" t="s">
        <v>52</v>
      </c>
      <c r="K48" s="14" t="s">
        <v>46</v>
      </c>
      <c r="L48" s="14" t="s">
        <v>47</v>
      </c>
    </row>
    <row r="49" spans="2:12" x14ac:dyDescent="0.25">
      <c r="B49" s="13"/>
      <c r="C49" s="16"/>
      <c r="D49" s="16"/>
      <c r="F49" s="16"/>
      <c r="G49" s="17"/>
      <c r="H49" s="16"/>
      <c r="I49" s="16"/>
      <c r="J49" s="15"/>
      <c r="K49" s="15"/>
      <c r="L49" s="17"/>
    </row>
    <row r="50" spans="2:12" x14ac:dyDescent="0.25">
      <c r="B50" s="18" t="s">
        <v>53</v>
      </c>
      <c r="C50" s="19"/>
      <c r="D50" s="19"/>
      <c r="E50" s="19"/>
      <c r="F50" s="21"/>
      <c r="G50" s="20"/>
      <c r="H50" s="19">
        <v>542190</v>
      </c>
      <c r="I50" s="19">
        <v>1084380</v>
      </c>
      <c r="J50" s="19">
        <v>1084380</v>
      </c>
      <c r="K50" s="21">
        <f t="shared" ref="K50:K66" si="20">I50-J50</f>
        <v>0</v>
      </c>
      <c r="L50" s="20">
        <f t="shared" ref="L50:L59" si="21">K50/J50</f>
        <v>0</v>
      </c>
    </row>
    <row r="51" spans="2:12" x14ac:dyDescent="0.25">
      <c r="B51" s="18" t="s">
        <v>57</v>
      </c>
      <c r="C51" s="19">
        <v>14575.96</v>
      </c>
      <c r="D51" s="19">
        <v>125278.76</v>
      </c>
      <c r="E51" s="19">
        <v>152283</v>
      </c>
      <c r="F51" s="21">
        <f t="shared" ref="F51:F66" si="22">D51-E51</f>
        <v>-27004.240000000005</v>
      </c>
      <c r="G51" s="20">
        <f t="shared" ref="G51:G59" si="23">F51/E51</f>
        <v>-0.17732931449997705</v>
      </c>
      <c r="H51" s="19">
        <v>0</v>
      </c>
      <c r="I51" s="19">
        <v>52885</v>
      </c>
      <c r="J51" s="19">
        <v>12063</v>
      </c>
      <c r="K51" s="21">
        <f t="shared" si="20"/>
        <v>40822</v>
      </c>
      <c r="L51" s="20">
        <f t="shared" si="21"/>
        <v>3.3840669816795157</v>
      </c>
    </row>
    <row r="52" spans="2:12" x14ac:dyDescent="0.25">
      <c r="B52" s="99" t="s">
        <v>121</v>
      </c>
      <c r="C52" s="19"/>
      <c r="D52" s="19"/>
      <c r="E52" s="19"/>
      <c r="F52" s="21"/>
      <c r="G52" s="20"/>
      <c r="H52" s="19"/>
      <c r="I52" s="19"/>
      <c r="J52" s="19"/>
      <c r="K52" s="21"/>
      <c r="L52" s="20"/>
    </row>
    <row r="53" spans="2:12" x14ac:dyDescent="0.25">
      <c r="B53" s="18" t="s">
        <v>54</v>
      </c>
      <c r="C53" s="19">
        <v>6139.47</v>
      </c>
      <c r="D53" s="19">
        <v>44454.080000000002</v>
      </c>
      <c r="E53" s="19">
        <v>35623</v>
      </c>
      <c r="F53" s="21">
        <f t="shared" si="22"/>
        <v>8831.0800000000017</v>
      </c>
      <c r="G53" s="20">
        <f t="shared" si="23"/>
        <v>0.24790388232321819</v>
      </c>
      <c r="H53" s="19">
        <v>3167</v>
      </c>
      <c r="I53" s="19">
        <v>36397</v>
      </c>
      <c r="J53" s="19">
        <v>31000</v>
      </c>
      <c r="K53" s="21">
        <f t="shared" si="20"/>
        <v>5397</v>
      </c>
      <c r="L53" s="20">
        <f t="shared" si="21"/>
        <v>0.17409677419354838</v>
      </c>
    </row>
    <row r="54" spans="2:12" x14ac:dyDescent="0.25">
      <c r="B54" s="18" t="s">
        <v>58</v>
      </c>
      <c r="C54" s="19">
        <v>352.07</v>
      </c>
      <c r="D54" s="19">
        <v>6123.88</v>
      </c>
      <c r="E54" s="19">
        <v>6264</v>
      </c>
      <c r="F54" s="21">
        <f t="shared" si="22"/>
        <v>-140.11999999999989</v>
      </c>
      <c r="G54" s="20">
        <f t="shared" si="23"/>
        <v>-2.2369093231162179E-2</v>
      </c>
      <c r="H54" s="19">
        <v>30</v>
      </c>
      <c r="I54" s="19">
        <v>97.5</v>
      </c>
      <c r="J54" s="19">
        <v>0</v>
      </c>
      <c r="K54" s="21">
        <f t="shared" si="20"/>
        <v>97.5</v>
      </c>
      <c r="L54" s="20" t="e">
        <f t="shared" si="21"/>
        <v>#DIV/0!</v>
      </c>
    </row>
    <row r="55" spans="2:12" x14ac:dyDescent="0.25">
      <c r="B55" s="18" t="s">
        <v>59</v>
      </c>
      <c r="C55" s="19">
        <v>0</v>
      </c>
      <c r="D55" s="19">
        <v>787</v>
      </c>
      <c r="E55" s="19">
        <v>2937</v>
      </c>
      <c r="F55" s="21">
        <f t="shared" si="22"/>
        <v>-2150</v>
      </c>
      <c r="G55" s="20">
        <f t="shared" si="23"/>
        <v>-0.73203949608443986</v>
      </c>
      <c r="H55" s="19">
        <v>0</v>
      </c>
      <c r="I55" s="19">
        <v>0</v>
      </c>
      <c r="J55" s="19">
        <v>0</v>
      </c>
      <c r="K55" s="21">
        <f t="shared" si="20"/>
        <v>0</v>
      </c>
      <c r="L55" s="20" t="e">
        <f t="shared" si="21"/>
        <v>#DIV/0!</v>
      </c>
    </row>
    <row r="56" spans="2:12" x14ac:dyDescent="0.25">
      <c r="B56" s="18" t="s">
        <v>60</v>
      </c>
      <c r="C56" s="19">
        <v>896.31</v>
      </c>
      <c r="D56" s="19">
        <v>4668.6099999999997</v>
      </c>
      <c r="E56" s="19">
        <v>7704</v>
      </c>
      <c r="F56" s="21">
        <f t="shared" si="22"/>
        <v>-3035.3900000000003</v>
      </c>
      <c r="G56" s="20">
        <f t="shared" si="23"/>
        <v>-0.39400181723779859</v>
      </c>
      <c r="H56" s="19">
        <v>0</v>
      </c>
      <c r="I56" s="19">
        <v>206</v>
      </c>
      <c r="J56" s="19">
        <v>10430</v>
      </c>
      <c r="K56" s="21">
        <f t="shared" si="20"/>
        <v>-10224</v>
      </c>
      <c r="L56" s="20">
        <f t="shared" si="21"/>
        <v>-0.98024928092042185</v>
      </c>
    </row>
    <row r="57" spans="2:12" x14ac:dyDescent="0.25">
      <c r="B57" s="18" t="s">
        <v>61</v>
      </c>
      <c r="C57" s="19">
        <v>0</v>
      </c>
      <c r="D57" s="19">
        <v>1063.98</v>
      </c>
      <c r="E57" s="19">
        <v>17750</v>
      </c>
      <c r="F57" s="21">
        <f t="shared" si="22"/>
        <v>-16686.02</v>
      </c>
      <c r="G57" s="20">
        <f t="shared" si="23"/>
        <v>-0.94005746478873242</v>
      </c>
      <c r="H57" s="19">
        <v>0</v>
      </c>
      <c r="I57" s="19">
        <v>120</v>
      </c>
      <c r="J57" s="19">
        <v>5400</v>
      </c>
      <c r="K57" s="21">
        <f t="shared" si="20"/>
        <v>-5280</v>
      </c>
      <c r="L57" s="20">
        <f t="shared" si="21"/>
        <v>-0.97777777777777775</v>
      </c>
    </row>
    <row r="58" spans="2:12" x14ac:dyDescent="0.25">
      <c r="B58" s="99" t="s">
        <v>122</v>
      </c>
      <c r="C58" s="19"/>
      <c r="D58" s="19"/>
      <c r="E58" s="19"/>
      <c r="F58" s="21"/>
      <c r="G58" s="20"/>
      <c r="H58" s="19"/>
      <c r="I58" s="19"/>
      <c r="J58" s="19"/>
      <c r="K58" s="21"/>
      <c r="L58" s="20"/>
    </row>
    <row r="59" spans="2:12" x14ac:dyDescent="0.25">
      <c r="B59" s="18" t="s">
        <v>62</v>
      </c>
      <c r="C59" s="19">
        <v>0</v>
      </c>
      <c r="D59" s="19">
        <v>18105</v>
      </c>
      <c r="E59" s="19">
        <v>15000</v>
      </c>
      <c r="F59" s="21">
        <f t="shared" si="22"/>
        <v>3105</v>
      </c>
      <c r="G59" s="20">
        <f t="shared" si="23"/>
        <v>0.20699999999999999</v>
      </c>
      <c r="H59" s="19">
        <v>0</v>
      </c>
      <c r="I59" s="19">
        <v>0</v>
      </c>
      <c r="J59" s="19">
        <v>0</v>
      </c>
      <c r="K59" s="21">
        <f t="shared" si="20"/>
        <v>0</v>
      </c>
      <c r="L59" s="20" t="e">
        <f t="shared" si="21"/>
        <v>#DIV/0!</v>
      </c>
    </row>
    <row r="60" spans="2:12" ht="21" x14ac:dyDescent="0.35">
      <c r="B60" s="31" t="s">
        <v>45</v>
      </c>
      <c r="C60" s="32">
        <f>SUM(C50:C59)</f>
        <v>21963.81</v>
      </c>
      <c r="D60" s="32">
        <f>SUM(D50:D59)</f>
        <v>200481.31</v>
      </c>
      <c r="E60" s="32">
        <f>SUM(E50:E59)</f>
        <v>237561</v>
      </c>
      <c r="F60" s="33">
        <f t="shared" si="22"/>
        <v>-37079.69</v>
      </c>
      <c r="G60" s="34">
        <f>F60/E60</f>
        <v>-0.15608492134651733</v>
      </c>
      <c r="H60" s="32">
        <f>SUM(H50:H59)</f>
        <v>545387</v>
      </c>
      <c r="I60" s="32">
        <f>SUM(I50:I59)</f>
        <v>1174085.5</v>
      </c>
      <c r="J60" s="32">
        <f>SUM(J50:J59)</f>
        <v>1143273</v>
      </c>
      <c r="K60" s="33">
        <f t="shared" si="20"/>
        <v>30812.5</v>
      </c>
      <c r="L60" s="34">
        <f>K60/J60</f>
        <v>2.6951130657332064E-2</v>
      </c>
    </row>
    <row r="61" spans="2:12" x14ac:dyDescent="0.25">
      <c r="B61" s="37" t="s">
        <v>63</v>
      </c>
      <c r="C61" s="19">
        <v>32471.84</v>
      </c>
      <c r="D61" s="19">
        <v>106801.76</v>
      </c>
      <c r="E61" s="19">
        <v>85006</v>
      </c>
      <c r="F61" s="21">
        <f t="shared" si="22"/>
        <v>21795.759999999995</v>
      </c>
      <c r="G61" s="20">
        <f t="shared" ref="G61:G64" si="24">F61/E61</f>
        <v>0.25640260687480876</v>
      </c>
      <c r="H61" s="19">
        <v>0</v>
      </c>
      <c r="I61" s="19">
        <v>0</v>
      </c>
      <c r="J61" s="19">
        <v>0</v>
      </c>
      <c r="K61" s="21">
        <f t="shared" si="20"/>
        <v>0</v>
      </c>
      <c r="L61" s="20" t="e">
        <f t="shared" ref="L61:L64" si="25">K61/J61</f>
        <v>#DIV/0!</v>
      </c>
    </row>
    <row r="62" spans="2:12" x14ac:dyDescent="0.25">
      <c r="B62" s="37" t="s">
        <v>64</v>
      </c>
      <c r="C62" s="19">
        <v>5994.12</v>
      </c>
      <c r="D62" s="19">
        <v>42840.14</v>
      </c>
      <c r="E62" s="19">
        <v>83069</v>
      </c>
      <c r="F62" s="21">
        <f t="shared" si="22"/>
        <v>-40228.86</v>
      </c>
      <c r="G62" s="20">
        <f t="shared" si="24"/>
        <v>-0.48428246397573105</v>
      </c>
      <c r="H62" s="19">
        <v>0</v>
      </c>
      <c r="I62" s="19">
        <v>0</v>
      </c>
      <c r="J62" s="19">
        <v>0</v>
      </c>
      <c r="K62" s="21">
        <f t="shared" si="20"/>
        <v>0</v>
      </c>
      <c r="L62" s="20" t="e">
        <f t="shared" si="25"/>
        <v>#DIV/0!</v>
      </c>
    </row>
    <row r="63" spans="2:12" x14ac:dyDescent="0.25">
      <c r="B63" s="37" t="s">
        <v>65</v>
      </c>
      <c r="C63" s="19">
        <v>5664.84</v>
      </c>
      <c r="D63" s="19">
        <v>44209.29</v>
      </c>
      <c r="E63" s="19">
        <v>58389</v>
      </c>
      <c r="F63" s="21">
        <f t="shared" si="22"/>
        <v>-14179.71</v>
      </c>
      <c r="G63" s="20">
        <f t="shared" si="24"/>
        <v>-0.24284899552997996</v>
      </c>
      <c r="H63" s="19">
        <v>0</v>
      </c>
      <c r="I63" s="19">
        <v>0</v>
      </c>
      <c r="J63" s="19">
        <v>0</v>
      </c>
      <c r="K63" s="21">
        <f t="shared" si="20"/>
        <v>0</v>
      </c>
      <c r="L63" s="20" t="e">
        <f t="shared" si="25"/>
        <v>#DIV/0!</v>
      </c>
    </row>
    <row r="64" spans="2:12" x14ac:dyDescent="0.25">
      <c r="B64" s="37" t="s">
        <v>66</v>
      </c>
      <c r="C64" s="19">
        <v>20327.169999999998</v>
      </c>
      <c r="D64" s="19">
        <v>60160.68</v>
      </c>
      <c r="E64" s="19">
        <v>125885</v>
      </c>
      <c r="F64" s="21">
        <f t="shared" si="22"/>
        <v>-65724.320000000007</v>
      </c>
      <c r="G64" s="20">
        <f t="shared" si="24"/>
        <v>-0.5220981054136713</v>
      </c>
      <c r="H64" s="19">
        <v>35046.15</v>
      </c>
      <c r="I64" s="19">
        <v>39677.089999999997</v>
      </c>
      <c r="J64" s="19">
        <v>84488</v>
      </c>
      <c r="K64" s="21">
        <f t="shared" si="20"/>
        <v>-44810.91</v>
      </c>
      <c r="L64" s="20">
        <f t="shared" si="25"/>
        <v>-0.53038194773222236</v>
      </c>
    </row>
    <row r="65" spans="2:12" ht="36" x14ac:dyDescent="0.35">
      <c r="B65" s="27" t="s">
        <v>74</v>
      </c>
      <c r="C65" s="28">
        <f>SUM(C61:C64)</f>
        <v>64457.97</v>
      </c>
      <c r="D65" s="28">
        <f t="shared" ref="D65:E65" si="26">SUM(D61:D64)</f>
        <v>254011.87</v>
      </c>
      <c r="E65" s="28">
        <f t="shared" si="26"/>
        <v>352349</v>
      </c>
      <c r="F65" s="29">
        <f t="shared" si="22"/>
        <v>-98337.13</v>
      </c>
      <c r="G65" s="30">
        <f>F65/E65</f>
        <v>-0.27909013506494984</v>
      </c>
      <c r="H65" s="28">
        <f>SUM(H61:H64)</f>
        <v>35046.15</v>
      </c>
      <c r="I65" s="28">
        <f t="shared" ref="I65:J65" si="27">SUM(I61:I64)</f>
        <v>39677.089999999997</v>
      </c>
      <c r="J65" s="28">
        <f t="shared" si="27"/>
        <v>84488</v>
      </c>
      <c r="K65" s="29">
        <f t="shared" si="20"/>
        <v>-44810.91</v>
      </c>
      <c r="L65" s="30">
        <f>K65/J65</f>
        <v>-0.53038194773222236</v>
      </c>
    </row>
    <row r="66" spans="2:12" ht="21" x14ac:dyDescent="0.35">
      <c r="B66" s="60" t="s">
        <v>56</v>
      </c>
      <c r="C66" s="61">
        <f>C60+C65</f>
        <v>86421.78</v>
      </c>
      <c r="D66" s="61">
        <f t="shared" ref="D66:E66" si="28">D60+D65</f>
        <v>454493.18</v>
      </c>
      <c r="E66" s="61">
        <f t="shared" si="28"/>
        <v>589910</v>
      </c>
      <c r="F66" s="62">
        <f t="shared" si="22"/>
        <v>-135416.82</v>
      </c>
      <c r="G66" s="63">
        <f t="shared" ref="G66" si="29">F66/E66</f>
        <v>-0.22955505077045651</v>
      </c>
      <c r="H66" s="61">
        <f t="shared" ref="H66:J66" si="30">H60+H65</f>
        <v>580433.15</v>
      </c>
      <c r="I66" s="61">
        <f t="shared" si="30"/>
        <v>1213762.5900000001</v>
      </c>
      <c r="J66" s="61">
        <f t="shared" si="30"/>
        <v>1227761</v>
      </c>
      <c r="K66" s="62">
        <f t="shared" si="20"/>
        <v>-13998.409999999916</v>
      </c>
      <c r="L66" s="63">
        <f t="shared" ref="L66" si="31">K66/J66</f>
        <v>-1.1401575713840003E-2</v>
      </c>
    </row>
    <row r="67" spans="2:12" ht="21" x14ac:dyDescent="0.35">
      <c r="B67" s="7" t="s">
        <v>119</v>
      </c>
      <c r="C67" s="22"/>
      <c r="D67" s="22"/>
      <c r="E67" s="22"/>
      <c r="F67" s="23"/>
      <c r="G67" s="24"/>
      <c r="H67" s="22"/>
      <c r="I67" s="22"/>
      <c r="J67" s="22"/>
      <c r="K67" s="25">
        <f>F66-K66</f>
        <v>-121418.41000000009</v>
      </c>
      <c r="L67" s="2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C5438-C9FA-4CCC-B4E3-007AFB209282}">
  <sheetPr>
    <tabColor rgb="FF99FF66"/>
    <pageSetUpPr fitToPage="1"/>
  </sheetPr>
  <dimension ref="A1:J108"/>
  <sheetViews>
    <sheetView workbookViewId="0">
      <selection activeCell="I28" sqref="I28"/>
    </sheetView>
  </sheetViews>
  <sheetFormatPr defaultRowHeight="15" x14ac:dyDescent="0.25"/>
  <cols>
    <col min="1" max="1" width="19" customWidth="1"/>
    <col min="2" max="3" width="16.140625" customWidth="1"/>
    <col min="4" max="5" width="15.7109375" customWidth="1"/>
    <col min="6" max="6" width="13.85546875" customWidth="1"/>
    <col min="7" max="7" width="14.42578125" customWidth="1"/>
  </cols>
  <sheetData>
    <row r="1" spans="1:10" ht="18.75" x14ac:dyDescent="0.3">
      <c r="A1" s="4" t="s">
        <v>35</v>
      </c>
      <c r="B1" s="4"/>
      <c r="C1" s="4"/>
      <c r="G1" s="38" t="s">
        <v>117</v>
      </c>
      <c r="H1" s="39"/>
      <c r="I1" s="39"/>
      <c r="J1" s="35"/>
    </row>
    <row r="2" spans="1:10" x14ac:dyDescent="0.25">
      <c r="G2" s="44"/>
      <c r="J2" s="36"/>
    </row>
    <row r="3" spans="1:10" x14ac:dyDescent="0.25">
      <c r="A3" t="s">
        <v>175</v>
      </c>
      <c r="G3" s="44" t="s">
        <v>45</v>
      </c>
      <c r="I3" s="123">
        <f>E7</f>
        <v>9598</v>
      </c>
      <c r="J3" s="69">
        <f>I3/1000</f>
        <v>9.5980000000000008</v>
      </c>
    </row>
    <row r="4" spans="1:10" x14ac:dyDescent="0.25">
      <c r="A4" t="s">
        <v>41</v>
      </c>
      <c r="B4" t="s">
        <v>1</v>
      </c>
      <c r="C4" t="s">
        <v>1</v>
      </c>
      <c r="D4" t="s">
        <v>1</v>
      </c>
      <c r="E4" t="s">
        <v>1</v>
      </c>
      <c r="G4" s="44" t="s">
        <v>88</v>
      </c>
      <c r="I4" s="123">
        <f>E56</f>
        <v>16594</v>
      </c>
      <c r="J4" s="69">
        <f t="shared" ref="J4:J5" si="0">I4/1000</f>
        <v>16.594000000000001</v>
      </c>
    </row>
    <row r="5" spans="1:10" x14ac:dyDescent="0.25">
      <c r="B5" t="s">
        <v>42</v>
      </c>
      <c r="C5" t="s">
        <v>42</v>
      </c>
      <c r="D5" t="s">
        <v>42</v>
      </c>
      <c r="E5" t="s">
        <v>42</v>
      </c>
      <c r="G5" s="44" t="s">
        <v>111</v>
      </c>
      <c r="I5" s="123">
        <f>E95</f>
        <v>0</v>
      </c>
      <c r="J5" s="69">
        <f t="shared" si="0"/>
        <v>0</v>
      </c>
    </row>
    <row r="6" spans="1:10" x14ac:dyDescent="0.25">
      <c r="A6" t="s">
        <v>41</v>
      </c>
      <c r="B6" t="s">
        <v>75</v>
      </c>
      <c r="C6" t="s">
        <v>107</v>
      </c>
      <c r="D6" t="s">
        <v>108</v>
      </c>
      <c r="E6" t="s">
        <v>196</v>
      </c>
      <c r="G6" s="44"/>
      <c r="I6" s="9"/>
      <c r="J6" s="69"/>
    </row>
    <row r="7" spans="1:10" x14ac:dyDescent="0.25">
      <c r="A7" s="10" t="s">
        <v>87</v>
      </c>
      <c r="B7" s="122">
        <v>420130</v>
      </c>
      <c r="C7" s="122">
        <v>409373</v>
      </c>
      <c r="D7" s="122">
        <v>409373</v>
      </c>
      <c r="E7" s="122">
        <v>9598</v>
      </c>
      <c r="F7" s="11"/>
      <c r="G7" s="44"/>
      <c r="I7" s="9"/>
      <c r="J7" s="69"/>
    </row>
    <row r="8" spans="1:10" ht="15.75" thickBot="1" x14ac:dyDescent="0.3">
      <c r="A8" s="10" t="s">
        <v>76</v>
      </c>
      <c r="B8" s="122">
        <v>423427.69</v>
      </c>
      <c r="C8" s="122">
        <v>413304.29</v>
      </c>
      <c r="D8" s="122">
        <v>413304.29</v>
      </c>
      <c r="F8" s="11"/>
      <c r="G8" s="70"/>
      <c r="H8" s="55"/>
      <c r="I8" s="55"/>
      <c r="J8" s="59"/>
    </row>
    <row r="9" spans="1:10" x14ac:dyDescent="0.25">
      <c r="A9" s="10" t="s">
        <v>77</v>
      </c>
      <c r="B9" s="122">
        <v>421130</v>
      </c>
      <c r="C9" s="122">
        <v>423861</v>
      </c>
      <c r="D9" s="122">
        <v>423861</v>
      </c>
      <c r="F9" s="11"/>
      <c r="G9" s="11"/>
    </row>
    <row r="10" spans="1:10" hidden="1" x14ac:dyDescent="0.25">
      <c r="A10" s="10">
        <v>43647</v>
      </c>
      <c r="B10" s="122"/>
      <c r="C10" s="122"/>
      <c r="D10" s="122"/>
      <c r="F10" s="11"/>
      <c r="G10" s="11"/>
    </row>
    <row r="11" spans="1:10" hidden="1" x14ac:dyDescent="0.25">
      <c r="A11" s="10">
        <v>43678</v>
      </c>
      <c r="B11" s="122"/>
      <c r="C11" s="122"/>
      <c r="D11" s="122"/>
      <c r="F11" s="11"/>
      <c r="G11" s="11"/>
    </row>
    <row r="12" spans="1:10" hidden="1" x14ac:dyDescent="0.25">
      <c r="A12" s="10">
        <v>43709</v>
      </c>
      <c r="B12" s="122"/>
      <c r="C12" s="122"/>
      <c r="D12" s="122"/>
      <c r="F12" s="11"/>
      <c r="G12" s="11"/>
    </row>
    <row r="13" spans="1:10" hidden="1" x14ac:dyDescent="0.25">
      <c r="A13" s="10">
        <v>43739</v>
      </c>
      <c r="B13" s="122"/>
      <c r="C13" s="122"/>
      <c r="D13" s="122"/>
      <c r="F13" s="11"/>
      <c r="G13" s="11"/>
    </row>
    <row r="14" spans="1:10" hidden="1" x14ac:dyDescent="0.25">
      <c r="A14" s="10">
        <v>43770</v>
      </c>
      <c r="B14" s="122"/>
      <c r="C14" s="122"/>
      <c r="D14" s="122"/>
      <c r="F14" s="11"/>
      <c r="G14" s="11"/>
    </row>
    <row r="15" spans="1:10" hidden="1" x14ac:dyDescent="0.25">
      <c r="A15" s="10">
        <v>43800</v>
      </c>
      <c r="B15" s="122"/>
      <c r="C15" s="122"/>
      <c r="D15" s="122"/>
      <c r="F15" s="11"/>
      <c r="G15" s="11"/>
    </row>
    <row r="16" spans="1:10" hidden="1" x14ac:dyDescent="0.25">
      <c r="A16" s="10">
        <v>43831</v>
      </c>
      <c r="B16" s="122"/>
      <c r="C16" s="122"/>
      <c r="D16" s="122"/>
      <c r="F16" s="11"/>
      <c r="G16" s="11"/>
    </row>
    <row r="17" spans="1:7" hidden="1" x14ac:dyDescent="0.25">
      <c r="A17" s="10">
        <v>43862</v>
      </c>
      <c r="B17" s="122"/>
      <c r="C17" s="122"/>
      <c r="D17" s="122"/>
      <c r="F17" s="11"/>
      <c r="G17" s="11"/>
    </row>
    <row r="18" spans="1:7" hidden="1" x14ac:dyDescent="0.25">
      <c r="A18" s="10">
        <v>43891</v>
      </c>
      <c r="B18" s="122"/>
      <c r="C18" s="122"/>
      <c r="D18" s="122"/>
      <c r="F18" s="11"/>
      <c r="G18" s="11"/>
    </row>
    <row r="19" spans="1:7" x14ac:dyDescent="0.25">
      <c r="A19" s="10" t="s">
        <v>78</v>
      </c>
      <c r="B19" s="122">
        <v>428703</v>
      </c>
      <c r="C19" s="105">
        <v>344091</v>
      </c>
      <c r="D19" s="105">
        <v>344091</v>
      </c>
    </row>
    <row r="20" spans="1:7" x14ac:dyDescent="0.25">
      <c r="A20" s="10" t="s">
        <v>79</v>
      </c>
      <c r="B20" s="122">
        <v>433626</v>
      </c>
      <c r="C20" s="105">
        <v>357828</v>
      </c>
      <c r="D20" s="105">
        <v>357828</v>
      </c>
    </row>
    <row r="21" spans="1:7" x14ac:dyDescent="0.25">
      <c r="A21" s="10" t="s">
        <v>80</v>
      </c>
      <c r="B21" s="122">
        <v>436004</v>
      </c>
      <c r="C21" s="105">
        <v>365139</v>
      </c>
      <c r="D21" s="105">
        <v>365139</v>
      </c>
    </row>
    <row r="22" spans="1:7" x14ac:dyDescent="0.25">
      <c r="A22" s="10" t="s">
        <v>81</v>
      </c>
      <c r="B22" s="122">
        <v>437442</v>
      </c>
      <c r="C22" s="105">
        <v>360998</v>
      </c>
      <c r="D22" s="105">
        <v>360998</v>
      </c>
    </row>
    <row r="23" spans="1:7" x14ac:dyDescent="0.25">
      <c r="A23" s="10" t="s">
        <v>82</v>
      </c>
      <c r="B23" s="122">
        <v>434004</v>
      </c>
      <c r="C23" s="105">
        <v>368429</v>
      </c>
      <c r="D23" s="105">
        <v>368429</v>
      </c>
    </row>
    <row r="24" spans="1:7" x14ac:dyDescent="0.25">
      <c r="A24" s="10" t="s">
        <v>83</v>
      </c>
      <c r="B24" s="122">
        <v>446604</v>
      </c>
      <c r="C24" s="105">
        <v>393786</v>
      </c>
      <c r="D24" s="105">
        <v>393786</v>
      </c>
    </row>
    <row r="25" spans="1:7" x14ac:dyDescent="0.25">
      <c r="A25" s="10" t="s">
        <v>84</v>
      </c>
      <c r="B25" s="122">
        <v>420028</v>
      </c>
      <c r="C25" s="105">
        <v>4367</v>
      </c>
      <c r="D25" s="105">
        <v>4367</v>
      </c>
    </row>
    <row r="26" spans="1:7" x14ac:dyDescent="0.25">
      <c r="A26" s="10" t="s">
        <v>85</v>
      </c>
      <c r="B26" s="122">
        <v>422620</v>
      </c>
      <c r="C26" s="105">
        <v>9052</v>
      </c>
      <c r="D26" s="105">
        <v>9052</v>
      </c>
    </row>
    <row r="27" spans="1:7" x14ac:dyDescent="0.25">
      <c r="A27" s="10" t="s">
        <v>86</v>
      </c>
      <c r="B27" s="122">
        <v>438650.1</v>
      </c>
      <c r="C27" s="105">
        <v>9068.74</v>
      </c>
      <c r="D27" s="105">
        <v>9068.74</v>
      </c>
    </row>
    <row r="28" spans="1:7" x14ac:dyDescent="0.25">
      <c r="A28" s="10"/>
      <c r="B28" s="11"/>
      <c r="C28" s="11"/>
    </row>
    <row r="29" spans="1:7" x14ac:dyDescent="0.25">
      <c r="A29" t="s">
        <v>43</v>
      </c>
    </row>
    <row r="30" spans="1:7" x14ac:dyDescent="0.25">
      <c r="A30" t="s">
        <v>44</v>
      </c>
    </row>
    <row r="49" spans="1:7" ht="18.75" x14ac:dyDescent="0.3">
      <c r="A49" s="4" t="s">
        <v>88</v>
      </c>
      <c r="B49" s="4"/>
      <c r="C49" s="4"/>
    </row>
    <row r="51" spans="1:7" x14ac:dyDescent="0.25">
      <c r="A51" t="s">
        <v>197</v>
      </c>
    </row>
    <row r="53" spans="1:7" x14ac:dyDescent="0.25">
      <c r="B53" t="s">
        <v>1</v>
      </c>
      <c r="C53" t="s">
        <v>1</v>
      </c>
      <c r="D53" t="s">
        <v>1</v>
      </c>
      <c r="E53" t="s">
        <v>1</v>
      </c>
    </row>
    <row r="54" spans="1:7" x14ac:dyDescent="0.25">
      <c r="B54" t="s">
        <v>42</v>
      </c>
      <c r="C54" t="s">
        <v>42</v>
      </c>
      <c r="D54" t="s">
        <v>42</v>
      </c>
      <c r="E54" t="s">
        <v>42</v>
      </c>
    </row>
    <row r="55" spans="1:7" x14ac:dyDescent="0.25">
      <c r="A55" t="s">
        <v>41</v>
      </c>
      <c r="B55" t="s">
        <v>75</v>
      </c>
      <c r="C55" t="s">
        <v>107</v>
      </c>
      <c r="D55" t="s">
        <v>108</v>
      </c>
      <c r="E55" t="s">
        <v>196</v>
      </c>
    </row>
    <row r="56" spans="1:7" x14ac:dyDescent="0.25">
      <c r="A56" s="10" t="s">
        <v>87</v>
      </c>
      <c r="B56" s="122">
        <v>1000</v>
      </c>
      <c r="C56" s="122">
        <v>5134</v>
      </c>
      <c r="D56" s="122">
        <v>5134</v>
      </c>
      <c r="E56" s="105">
        <v>16594</v>
      </c>
      <c r="F56" s="11"/>
      <c r="G56" s="11"/>
    </row>
    <row r="57" spans="1:7" x14ac:dyDescent="0.25">
      <c r="A57" s="10" t="s">
        <v>76</v>
      </c>
      <c r="B57" s="122">
        <v>1000</v>
      </c>
      <c r="C57" s="122">
        <v>5783</v>
      </c>
      <c r="D57" s="122">
        <v>5783</v>
      </c>
      <c r="E57" s="105"/>
      <c r="F57" s="11"/>
      <c r="G57" s="11"/>
    </row>
    <row r="58" spans="1:7" x14ac:dyDescent="0.25">
      <c r="A58" s="10" t="s">
        <v>77</v>
      </c>
      <c r="B58" s="122">
        <v>0</v>
      </c>
      <c r="C58" s="122">
        <v>22405</v>
      </c>
      <c r="D58" s="122">
        <v>22405</v>
      </c>
      <c r="E58" s="105"/>
      <c r="F58" s="11"/>
      <c r="G58" s="11"/>
    </row>
    <row r="59" spans="1:7" x14ac:dyDescent="0.25">
      <c r="A59" s="10" t="s">
        <v>78</v>
      </c>
      <c r="B59" s="122">
        <v>3080</v>
      </c>
      <c r="C59" s="105">
        <v>15732.5</v>
      </c>
      <c r="D59" s="105">
        <v>15732.5</v>
      </c>
      <c r="E59" s="105"/>
    </row>
    <row r="60" spans="1:7" x14ac:dyDescent="0.25">
      <c r="A60" s="10" t="s">
        <v>79</v>
      </c>
      <c r="B60" s="122">
        <v>5253</v>
      </c>
      <c r="C60" s="105">
        <v>6938</v>
      </c>
      <c r="D60" s="105">
        <v>6938</v>
      </c>
      <c r="E60" s="105"/>
    </row>
    <row r="61" spans="1:7" x14ac:dyDescent="0.25">
      <c r="A61" s="10" t="s">
        <v>80</v>
      </c>
      <c r="B61" s="122">
        <v>3123.73</v>
      </c>
      <c r="C61" s="105">
        <v>4335</v>
      </c>
      <c r="D61" s="105">
        <v>4335</v>
      </c>
      <c r="E61" s="105"/>
    </row>
    <row r="62" spans="1:7" x14ac:dyDescent="0.25">
      <c r="A62" s="10" t="s">
        <v>81</v>
      </c>
      <c r="B62" s="122">
        <v>6775</v>
      </c>
      <c r="C62" s="105">
        <v>990</v>
      </c>
      <c r="D62" s="105">
        <v>990</v>
      </c>
      <c r="E62" s="105"/>
    </row>
    <row r="63" spans="1:7" x14ac:dyDescent="0.25">
      <c r="A63" s="10" t="s">
        <v>82</v>
      </c>
      <c r="B63" s="122">
        <v>4335</v>
      </c>
      <c r="C63" s="105">
        <v>4288</v>
      </c>
      <c r="D63" s="105">
        <v>4288</v>
      </c>
      <c r="E63" s="105"/>
    </row>
    <row r="64" spans="1:7" x14ac:dyDescent="0.25">
      <c r="A64" s="10" t="s">
        <v>83</v>
      </c>
      <c r="B64" s="122">
        <v>4464</v>
      </c>
      <c r="C64" s="105">
        <v>5916</v>
      </c>
      <c r="D64" s="105">
        <v>5916</v>
      </c>
      <c r="E64" s="105"/>
    </row>
    <row r="65" spans="1:5" x14ac:dyDescent="0.25">
      <c r="A65" s="10" t="s">
        <v>84</v>
      </c>
      <c r="B65" s="122">
        <v>1857</v>
      </c>
      <c r="C65" s="105">
        <v>3061</v>
      </c>
      <c r="D65" s="105">
        <v>3061</v>
      </c>
      <c r="E65" s="105"/>
    </row>
    <row r="66" spans="1:5" x14ac:dyDescent="0.25">
      <c r="A66" s="10" t="s">
        <v>85</v>
      </c>
      <c r="B66" s="122">
        <v>3319</v>
      </c>
      <c r="C66" s="105">
        <v>3954</v>
      </c>
      <c r="D66" s="105">
        <v>3954</v>
      </c>
      <c r="E66" s="105"/>
    </row>
    <row r="67" spans="1:5" x14ac:dyDescent="0.25">
      <c r="A67" s="10" t="s">
        <v>86</v>
      </c>
      <c r="B67" s="122">
        <v>1824.83</v>
      </c>
      <c r="C67" s="105">
        <v>4850</v>
      </c>
      <c r="D67" s="105">
        <v>4850</v>
      </c>
      <c r="E67" s="105"/>
    </row>
    <row r="68" spans="1:5" x14ac:dyDescent="0.25">
      <c r="A68" t="s">
        <v>43</v>
      </c>
    </row>
    <row r="69" spans="1:5" x14ac:dyDescent="0.25">
      <c r="A69" t="s">
        <v>44</v>
      </c>
    </row>
    <row r="88" spans="1:5" ht="18.75" x14ac:dyDescent="0.3">
      <c r="A88" s="4" t="s">
        <v>116</v>
      </c>
      <c r="B88" s="4"/>
      <c r="C88" s="4"/>
    </row>
    <row r="90" spans="1:5" x14ac:dyDescent="0.25">
      <c r="A90" t="s">
        <v>197</v>
      </c>
    </row>
    <row r="92" spans="1:5" x14ac:dyDescent="0.25">
      <c r="B92" t="s">
        <v>1</v>
      </c>
      <c r="C92" t="s">
        <v>1</v>
      </c>
      <c r="D92" t="s">
        <v>1</v>
      </c>
      <c r="E92" t="s">
        <v>1</v>
      </c>
    </row>
    <row r="93" spans="1:5" x14ac:dyDescent="0.25">
      <c r="B93" t="s">
        <v>42</v>
      </c>
      <c r="C93" t="s">
        <v>42</v>
      </c>
      <c r="D93" t="s">
        <v>42</v>
      </c>
      <c r="E93" t="s">
        <v>42</v>
      </c>
    </row>
    <row r="94" spans="1:5" x14ac:dyDescent="0.25">
      <c r="A94" t="s">
        <v>41</v>
      </c>
      <c r="B94" t="s">
        <v>75</v>
      </c>
      <c r="C94" t="s">
        <v>107</v>
      </c>
      <c r="D94" t="s">
        <v>108</v>
      </c>
      <c r="E94" t="s">
        <v>196</v>
      </c>
    </row>
    <row r="95" spans="1:5" x14ac:dyDescent="0.25">
      <c r="A95" s="10" t="s">
        <v>87</v>
      </c>
      <c r="B95" s="122">
        <v>85734</v>
      </c>
      <c r="C95" s="122">
        <v>85734</v>
      </c>
      <c r="D95" s="122">
        <v>60734</v>
      </c>
      <c r="E95" s="105">
        <v>0</v>
      </c>
    </row>
    <row r="96" spans="1:5" x14ac:dyDescent="0.25">
      <c r="A96" s="10" t="s">
        <v>76</v>
      </c>
      <c r="B96" s="122">
        <v>85734</v>
      </c>
      <c r="C96" s="122">
        <v>85734</v>
      </c>
      <c r="D96" s="122">
        <v>60734</v>
      </c>
      <c r="E96" s="105">
        <v>0</v>
      </c>
    </row>
    <row r="97" spans="1:5" x14ac:dyDescent="0.25">
      <c r="A97" s="10" t="s">
        <v>77</v>
      </c>
      <c r="B97" s="122">
        <v>85734</v>
      </c>
      <c r="C97" s="122">
        <v>85734</v>
      </c>
      <c r="D97" s="122">
        <v>60734</v>
      </c>
      <c r="E97" s="105">
        <v>0</v>
      </c>
    </row>
    <row r="98" spans="1:5" x14ac:dyDescent="0.25">
      <c r="A98" s="10" t="s">
        <v>78</v>
      </c>
      <c r="B98" s="122">
        <v>85734</v>
      </c>
      <c r="C98" s="122">
        <v>85734</v>
      </c>
      <c r="D98" s="105">
        <v>734</v>
      </c>
      <c r="E98" s="105">
        <v>0</v>
      </c>
    </row>
    <row r="99" spans="1:5" x14ac:dyDescent="0.25">
      <c r="A99" s="10" t="s">
        <v>79</v>
      </c>
      <c r="B99" s="122">
        <v>85734</v>
      </c>
      <c r="C99" s="122">
        <v>85734</v>
      </c>
      <c r="D99" s="105">
        <v>734</v>
      </c>
      <c r="E99" s="105">
        <v>0</v>
      </c>
    </row>
    <row r="100" spans="1:5" x14ac:dyDescent="0.25">
      <c r="A100" s="10" t="s">
        <v>80</v>
      </c>
      <c r="B100" s="122">
        <v>85734</v>
      </c>
      <c r="C100" s="122">
        <v>85734</v>
      </c>
      <c r="D100" s="105">
        <v>734</v>
      </c>
      <c r="E100" s="105">
        <v>0</v>
      </c>
    </row>
    <row r="101" spans="1:5" x14ac:dyDescent="0.25">
      <c r="A101" s="10" t="s">
        <v>81</v>
      </c>
      <c r="B101" s="122">
        <v>85734</v>
      </c>
      <c r="C101" s="122">
        <v>85734</v>
      </c>
      <c r="D101" s="105">
        <v>734</v>
      </c>
      <c r="E101" s="105">
        <v>0</v>
      </c>
    </row>
    <row r="102" spans="1:5" x14ac:dyDescent="0.25">
      <c r="A102" s="10" t="s">
        <v>82</v>
      </c>
      <c r="B102" s="122">
        <v>85734</v>
      </c>
      <c r="C102" s="122">
        <v>85734</v>
      </c>
      <c r="D102" s="105">
        <v>734</v>
      </c>
      <c r="E102" s="105">
        <v>0</v>
      </c>
    </row>
    <row r="103" spans="1:5" x14ac:dyDescent="0.25">
      <c r="A103" s="10" t="s">
        <v>83</v>
      </c>
      <c r="B103" s="122">
        <v>85734</v>
      </c>
      <c r="C103" s="122">
        <v>85734</v>
      </c>
      <c r="D103" s="105">
        <v>734</v>
      </c>
      <c r="E103" s="105">
        <v>0</v>
      </c>
    </row>
    <row r="104" spans="1:5" x14ac:dyDescent="0.25">
      <c r="A104" s="10" t="s">
        <v>84</v>
      </c>
      <c r="B104" s="122">
        <v>85734</v>
      </c>
      <c r="C104" s="122">
        <v>85734</v>
      </c>
      <c r="D104" s="105">
        <v>0</v>
      </c>
      <c r="E104" s="105">
        <v>0</v>
      </c>
    </row>
    <row r="105" spans="1:5" x14ac:dyDescent="0.25">
      <c r="A105" s="10" t="s">
        <v>85</v>
      </c>
      <c r="B105" s="122">
        <v>85734</v>
      </c>
      <c r="C105" s="122">
        <v>60734</v>
      </c>
      <c r="D105" s="105">
        <v>0</v>
      </c>
      <c r="E105" s="105">
        <v>0</v>
      </c>
    </row>
    <row r="106" spans="1:5" x14ac:dyDescent="0.25">
      <c r="A106" s="10" t="s">
        <v>86</v>
      </c>
      <c r="B106" s="122">
        <v>85734</v>
      </c>
      <c r="C106" s="122">
        <v>60734</v>
      </c>
      <c r="D106" s="105">
        <v>0</v>
      </c>
      <c r="E106" s="105">
        <v>0</v>
      </c>
    </row>
    <row r="107" spans="1:5" x14ac:dyDescent="0.25">
      <c r="A107" t="s">
        <v>43</v>
      </c>
    </row>
    <row r="108" spans="1:5" x14ac:dyDescent="0.25">
      <c r="A108" t="s">
        <v>44</v>
      </c>
    </row>
  </sheetData>
  <pageMargins left="0.7" right="0.7" top="0.75" bottom="0.75" header="0.3" footer="0.3"/>
  <pageSetup scale="65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80F6A-1B11-48C3-BE1B-F5893BFA8C4B}">
  <sheetPr>
    <tabColor theme="9" tint="0.39997558519241921"/>
  </sheetPr>
  <dimension ref="A1:K15"/>
  <sheetViews>
    <sheetView workbookViewId="0">
      <selection activeCell="K24" sqref="K24"/>
    </sheetView>
  </sheetViews>
  <sheetFormatPr defaultRowHeight="15" x14ac:dyDescent="0.25"/>
  <cols>
    <col min="2" max="2" width="26" customWidth="1"/>
    <col min="4" max="4" width="13.140625" bestFit="1" customWidth="1"/>
    <col min="10" max="10" width="12" bestFit="1" customWidth="1"/>
  </cols>
  <sheetData>
    <row r="1" spans="1:11" x14ac:dyDescent="0.25">
      <c r="A1" t="s">
        <v>153</v>
      </c>
    </row>
    <row r="4" spans="1:11" x14ac:dyDescent="0.25">
      <c r="A4" t="s">
        <v>154</v>
      </c>
      <c r="B4" t="s">
        <v>155</v>
      </c>
      <c r="C4" t="s">
        <v>156</v>
      </c>
      <c r="D4" t="s">
        <v>165</v>
      </c>
      <c r="E4" t="s">
        <v>163</v>
      </c>
      <c r="F4" t="s">
        <v>157</v>
      </c>
      <c r="G4" t="s">
        <v>158</v>
      </c>
      <c r="H4" t="s">
        <v>159</v>
      </c>
      <c r="I4" t="s">
        <v>160</v>
      </c>
      <c r="J4" s="5" t="s">
        <v>55</v>
      </c>
      <c r="K4" t="s">
        <v>169</v>
      </c>
    </row>
    <row r="5" spans="1:11" x14ac:dyDescent="0.25">
      <c r="A5" t="s">
        <v>161</v>
      </c>
      <c r="B5" t="s">
        <v>166</v>
      </c>
      <c r="C5" s="141">
        <v>0</v>
      </c>
      <c r="D5" s="11">
        <f>'Bank Rec'!C7</f>
        <v>192699.2</v>
      </c>
      <c r="J5" s="142">
        <f t="shared" ref="J5:J15" si="0">SUM(D5:I5)</f>
        <v>192699.2</v>
      </c>
      <c r="K5" t="s">
        <v>165</v>
      </c>
    </row>
    <row r="6" spans="1:11" x14ac:dyDescent="0.25">
      <c r="A6" t="s">
        <v>161</v>
      </c>
      <c r="B6" t="s">
        <v>164</v>
      </c>
      <c r="C6" s="141">
        <v>1E-4</v>
      </c>
      <c r="D6" s="11">
        <f>'Bank Rec'!C8</f>
        <v>92492.68</v>
      </c>
      <c r="J6" s="142">
        <f t="shared" si="0"/>
        <v>92492.68</v>
      </c>
      <c r="K6" t="s">
        <v>165</v>
      </c>
    </row>
    <row r="7" spans="1:11" x14ac:dyDescent="0.25">
      <c r="A7" t="s">
        <v>102</v>
      </c>
      <c r="B7" t="s">
        <v>162</v>
      </c>
      <c r="C7" s="141">
        <v>1E-3</v>
      </c>
      <c r="D7" s="11">
        <f>'Bank Rec'!C11</f>
        <v>391955.01</v>
      </c>
      <c r="J7" s="142">
        <f t="shared" si="0"/>
        <v>391955.01</v>
      </c>
      <c r="K7" t="s">
        <v>165</v>
      </c>
    </row>
    <row r="8" spans="1:11" x14ac:dyDescent="0.25">
      <c r="A8" t="s">
        <v>168</v>
      </c>
      <c r="B8" t="s">
        <v>211</v>
      </c>
      <c r="C8" s="141">
        <v>3.1099999999999999E-2</v>
      </c>
      <c r="D8" s="141"/>
      <c r="E8">
        <v>103097.26</v>
      </c>
      <c r="J8" s="142">
        <f t="shared" si="0"/>
        <v>103097.26</v>
      </c>
      <c r="K8" t="s">
        <v>214</v>
      </c>
    </row>
    <row r="9" spans="1:11" x14ac:dyDescent="0.25">
      <c r="A9" t="s">
        <v>168</v>
      </c>
      <c r="B9" t="s">
        <v>212</v>
      </c>
      <c r="C9" s="141">
        <v>4.0599999999999997E-2</v>
      </c>
      <c r="D9" s="141"/>
      <c r="F9">
        <v>101224.9</v>
      </c>
      <c r="J9" s="142">
        <f t="shared" si="0"/>
        <v>101224.9</v>
      </c>
      <c r="K9" t="s">
        <v>215</v>
      </c>
    </row>
    <row r="10" spans="1:11" x14ac:dyDescent="0.25">
      <c r="A10" t="s">
        <v>168</v>
      </c>
      <c r="B10" t="s">
        <v>171</v>
      </c>
      <c r="C10" s="141">
        <v>3.5099999999999999E-2</v>
      </c>
      <c r="D10" s="141"/>
      <c r="F10">
        <v>100000</v>
      </c>
      <c r="J10" s="142">
        <f t="shared" si="0"/>
        <v>100000</v>
      </c>
      <c r="K10" t="s">
        <v>216</v>
      </c>
    </row>
    <row r="11" spans="1:11" x14ac:dyDescent="0.25">
      <c r="A11" t="s">
        <v>168</v>
      </c>
      <c r="B11" t="s">
        <v>213</v>
      </c>
      <c r="C11" s="141">
        <v>3.7499999999999999E-2</v>
      </c>
      <c r="D11" s="141"/>
      <c r="H11">
        <v>51076.74</v>
      </c>
      <c r="J11" s="142">
        <f t="shared" si="0"/>
        <v>51076.74</v>
      </c>
      <c r="K11" s="11" t="s">
        <v>217</v>
      </c>
    </row>
    <row r="12" spans="1:11" x14ac:dyDescent="0.25">
      <c r="A12" t="s">
        <v>168</v>
      </c>
      <c r="B12" t="s">
        <v>170</v>
      </c>
      <c r="C12" s="141">
        <v>4.2000000000000003E-2</v>
      </c>
      <c r="D12" s="141"/>
      <c r="H12">
        <v>100000</v>
      </c>
      <c r="J12" s="142">
        <f t="shared" si="0"/>
        <v>100000</v>
      </c>
      <c r="K12" t="s">
        <v>217</v>
      </c>
    </row>
    <row r="13" spans="1:11" x14ac:dyDescent="0.25">
      <c r="J13" s="142">
        <f t="shared" si="0"/>
        <v>0</v>
      </c>
    </row>
    <row r="14" spans="1:11" x14ac:dyDescent="0.25">
      <c r="J14" s="142">
        <f t="shared" si="0"/>
        <v>0</v>
      </c>
    </row>
    <row r="15" spans="1:11" x14ac:dyDescent="0.25">
      <c r="A15" s="5" t="s">
        <v>55</v>
      </c>
      <c r="B15" s="5"/>
      <c r="C15" s="5"/>
      <c r="D15" s="5">
        <f t="shared" ref="D15:I15" si="1">SUM(D5:D14)</f>
        <v>677146.89</v>
      </c>
      <c r="E15" s="5">
        <f t="shared" si="1"/>
        <v>103097.26</v>
      </c>
      <c r="F15" s="5">
        <f t="shared" si="1"/>
        <v>201224.9</v>
      </c>
      <c r="G15" s="5">
        <f t="shared" si="1"/>
        <v>0</v>
      </c>
      <c r="H15" s="5">
        <f t="shared" si="1"/>
        <v>151076.74</v>
      </c>
      <c r="I15" s="5">
        <f t="shared" si="1"/>
        <v>0</v>
      </c>
      <c r="J15" s="142">
        <f t="shared" si="0"/>
        <v>1132545.79</v>
      </c>
    </row>
  </sheetData>
  <sortState xmlns:xlrd2="http://schemas.microsoft.com/office/spreadsheetml/2017/richdata2" ref="A5:K13">
    <sortCondition ref="C5:C13"/>
  </sortState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E48"/>
  <sheetViews>
    <sheetView workbookViewId="0">
      <selection activeCell="E3" sqref="E3"/>
    </sheetView>
  </sheetViews>
  <sheetFormatPr defaultRowHeight="15" x14ac:dyDescent="0.25"/>
  <cols>
    <col min="2" max="2" width="33.5703125" customWidth="1"/>
    <col min="4" max="4" width="11" bestFit="1" customWidth="1"/>
    <col min="5" max="5" width="11" customWidth="1"/>
    <col min="6" max="6" width="11.28515625" customWidth="1"/>
  </cols>
  <sheetData>
    <row r="1" spans="1:5" ht="21" x14ac:dyDescent="0.35">
      <c r="A1" s="7" t="s">
        <v>30</v>
      </c>
      <c r="C1" s="7" t="s">
        <v>112</v>
      </c>
      <c r="E1" s="8">
        <v>400000</v>
      </c>
    </row>
    <row r="2" spans="1:5" ht="21" x14ac:dyDescent="0.35">
      <c r="A2" t="s">
        <v>3</v>
      </c>
      <c r="C2" s="7" t="s">
        <v>114</v>
      </c>
      <c r="E2" s="8">
        <f>E1-E3</f>
        <v>0</v>
      </c>
    </row>
    <row r="3" spans="1:5" ht="21" x14ac:dyDescent="0.35">
      <c r="C3" s="7" t="s">
        <v>113</v>
      </c>
      <c r="E3" s="8">
        <f>E48</f>
        <v>400000</v>
      </c>
    </row>
    <row r="5" spans="1:5" x14ac:dyDescent="0.25">
      <c r="A5" s="3" t="s">
        <v>26</v>
      </c>
      <c r="B5" s="3"/>
      <c r="C5" s="3" t="s">
        <v>27</v>
      </c>
      <c r="D5" s="3" t="s">
        <v>28</v>
      </c>
      <c r="E5" s="3" t="s">
        <v>29</v>
      </c>
    </row>
    <row r="6" spans="1:5" x14ac:dyDescent="0.25">
      <c r="B6" t="s">
        <v>9</v>
      </c>
      <c r="C6" s="1"/>
      <c r="D6" s="1"/>
      <c r="E6" s="1">
        <v>0</v>
      </c>
    </row>
    <row r="7" spans="1:5" x14ac:dyDescent="0.25">
      <c r="A7" t="s">
        <v>98</v>
      </c>
      <c r="B7" t="s">
        <v>31</v>
      </c>
      <c r="C7" s="1"/>
      <c r="D7" s="1">
        <v>70000</v>
      </c>
      <c r="E7" s="1">
        <f t="shared" ref="E7:E48" si="0">E6-C7+D7</f>
        <v>70000</v>
      </c>
    </row>
    <row r="8" spans="1:5" x14ac:dyDescent="0.25">
      <c r="A8" t="s">
        <v>100</v>
      </c>
      <c r="B8" t="s">
        <v>31</v>
      </c>
      <c r="C8" s="1"/>
      <c r="D8" s="1">
        <v>74476</v>
      </c>
      <c r="E8" s="1">
        <f t="shared" si="0"/>
        <v>144476</v>
      </c>
    </row>
    <row r="9" spans="1:5" x14ac:dyDescent="0.25">
      <c r="A9" t="s">
        <v>132</v>
      </c>
      <c r="B9" t="s">
        <v>31</v>
      </c>
      <c r="C9" s="1"/>
      <c r="D9" s="1">
        <v>21194</v>
      </c>
      <c r="E9" s="1">
        <f t="shared" si="0"/>
        <v>165670</v>
      </c>
    </row>
    <row r="10" spans="1:5" x14ac:dyDescent="0.25">
      <c r="A10" t="s">
        <v>134</v>
      </c>
      <c r="B10" t="s">
        <v>31</v>
      </c>
      <c r="C10" s="1"/>
      <c r="D10" s="1">
        <v>164330</v>
      </c>
      <c r="E10" s="1">
        <f t="shared" si="0"/>
        <v>330000</v>
      </c>
    </row>
    <row r="11" spans="1:5" x14ac:dyDescent="0.25">
      <c r="A11" t="s">
        <v>174</v>
      </c>
      <c r="B11" t="s">
        <v>31</v>
      </c>
      <c r="C11" s="1"/>
      <c r="D11" s="1">
        <v>70000</v>
      </c>
      <c r="E11" s="1">
        <f t="shared" si="0"/>
        <v>400000</v>
      </c>
    </row>
    <row r="12" spans="1:5" x14ac:dyDescent="0.25">
      <c r="C12" s="1"/>
      <c r="D12" s="1"/>
      <c r="E12" s="1">
        <f t="shared" si="0"/>
        <v>400000</v>
      </c>
    </row>
    <row r="13" spans="1:5" x14ac:dyDescent="0.25">
      <c r="C13" s="1"/>
      <c r="D13" s="1"/>
      <c r="E13" s="1">
        <f t="shared" si="0"/>
        <v>400000</v>
      </c>
    </row>
    <row r="14" spans="1:5" x14ac:dyDescent="0.25">
      <c r="C14" s="1"/>
      <c r="D14" s="1"/>
      <c r="E14" s="1">
        <f t="shared" si="0"/>
        <v>400000</v>
      </c>
    </row>
    <row r="15" spans="1:5" x14ac:dyDescent="0.25">
      <c r="C15" s="1"/>
      <c r="D15" s="1"/>
      <c r="E15" s="1">
        <f t="shared" si="0"/>
        <v>400000</v>
      </c>
    </row>
    <row r="16" spans="1:5" x14ac:dyDescent="0.25">
      <c r="C16" s="1"/>
      <c r="D16" s="1"/>
      <c r="E16" s="1">
        <f t="shared" si="0"/>
        <v>400000</v>
      </c>
    </row>
    <row r="17" spans="3:5" x14ac:dyDescent="0.25">
      <c r="C17" s="1"/>
      <c r="D17" s="1"/>
      <c r="E17" s="1">
        <f t="shared" si="0"/>
        <v>400000</v>
      </c>
    </row>
    <row r="18" spans="3:5" x14ac:dyDescent="0.25">
      <c r="C18" s="1"/>
      <c r="D18" s="1"/>
      <c r="E18" s="1">
        <f t="shared" si="0"/>
        <v>400000</v>
      </c>
    </row>
    <row r="19" spans="3:5" x14ac:dyDescent="0.25">
      <c r="C19" s="1"/>
      <c r="D19" s="1"/>
      <c r="E19" s="1">
        <f t="shared" si="0"/>
        <v>400000</v>
      </c>
    </row>
    <row r="20" spans="3:5" x14ac:dyDescent="0.25">
      <c r="C20" s="1"/>
      <c r="D20" s="1"/>
      <c r="E20" s="1">
        <f t="shared" si="0"/>
        <v>400000</v>
      </c>
    </row>
    <row r="21" spans="3:5" x14ac:dyDescent="0.25">
      <c r="C21" s="1"/>
      <c r="D21" s="1"/>
      <c r="E21" s="1">
        <f t="shared" si="0"/>
        <v>400000</v>
      </c>
    </row>
    <row r="22" spans="3:5" x14ac:dyDescent="0.25">
      <c r="C22" s="1"/>
      <c r="D22" s="1"/>
      <c r="E22" s="1">
        <f t="shared" si="0"/>
        <v>400000</v>
      </c>
    </row>
    <row r="23" spans="3:5" x14ac:dyDescent="0.25">
      <c r="C23" s="1"/>
      <c r="D23" s="1"/>
      <c r="E23" s="1">
        <f t="shared" si="0"/>
        <v>400000</v>
      </c>
    </row>
    <row r="24" spans="3:5" x14ac:dyDescent="0.25">
      <c r="C24" s="1"/>
      <c r="D24" s="1"/>
      <c r="E24" s="1">
        <f t="shared" si="0"/>
        <v>400000</v>
      </c>
    </row>
    <row r="25" spans="3:5" x14ac:dyDescent="0.25">
      <c r="C25" s="1"/>
      <c r="D25" s="1"/>
      <c r="E25" s="1">
        <f t="shared" si="0"/>
        <v>400000</v>
      </c>
    </row>
    <row r="26" spans="3:5" x14ac:dyDescent="0.25">
      <c r="C26" s="1"/>
      <c r="D26" s="1"/>
      <c r="E26" s="1">
        <f t="shared" si="0"/>
        <v>400000</v>
      </c>
    </row>
    <row r="27" spans="3:5" x14ac:dyDescent="0.25">
      <c r="C27" s="1"/>
      <c r="D27" s="1"/>
      <c r="E27" s="1">
        <f t="shared" si="0"/>
        <v>400000</v>
      </c>
    </row>
    <row r="28" spans="3:5" x14ac:dyDescent="0.25">
      <c r="C28" s="1"/>
      <c r="D28" s="1"/>
      <c r="E28" s="1">
        <f t="shared" si="0"/>
        <v>400000</v>
      </c>
    </row>
    <row r="29" spans="3:5" x14ac:dyDescent="0.25">
      <c r="C29" s="1"/>
      <c r="D29" s="1"/>
      <c r="E29" s="1">
        <f t="shared" si="0"/>
        <v>400000</v>
      </c>
    </row>
    <row r="30" spans="3:5" x14ac:dyDescent="0.25">
      <c r="C30" s="1"/>
      <c r="D30" s="1"/>
      <c r="E30" s="1">
        <f t="shared" si="0"/>
        <v>400000</v>
      </c>
    </row>
    <row r="31" spans="3:5" x14ac:dyDescent="0.25">
      <c r="C31" s="1"/>
      <c r="D31" s="1"/>
      <c r="E31" s="1">
        <f t="shared" si="0"/>
        <v>400000</v>
      </c>
    </row>
    <row r="32" spans="3:5" x14ac:dyDescent="0.25">
      <c r="C32" s="1"/>
      <c r="D32" s="1"/>
      <c r="E32" s="1">
        <f t="shared" si="0"/>
        <v>400000</v>
      </c>
    </row>
    <row r="33" spans="3:5" x14ac:dyDescent="0.25">
      <c r="C33" s="1"/>
      <c r="D33" s="1"/>
      <c r="E33" s="1">
        <f t="shared" si="0"/>
        <v>400000</v>
      </c>
    </row>
    <row r="34" spans="3:5" x14ac:dyDescent="0.25">
      <c r="C34" s="1"/>
      <c r="D34" s="1"/>
      <c r="E34" s="1">
        <f t="shared" si="0"/>
        <v>400000</v>
      </c>
    </row>
    <row r="35" spans="3:5" x14ac:dyDescent="0.25">
      <c r="C35" s="1"/>
      <c r="D35" s="1"/>
      <c r="E35" s="1">
        <f t="shared" si="0"/>
        <v>400000</v>
      </c>
    </row>
    <row r="36" spans="3:5" x14ac:dyDescent="0.25">
      <c r="C36" s="1"/>
      <c r="D36" s="1"/>
      <c r="E36" s="1">
        <f t="shared" si="0"/>
        <v>400000</v>
      </c>
    </row>
    <row r="37" spans="3:5" x14ac:dyDescent="0.25">
      <c r="C37" s="1"/>
      <c r="D37" s="1"/>
      <c r="E37" s="1">
        <f t="shared" si="0"/>
        <v>400000</v>
      </c>
    </row>
    <row r="38" spans="3:5" x14ac:dyDescent="0.25">
      <c r="C38" s="1"/>
      <c r="D38" s="1"/>
      <c r="E38" s="1">
        <f t="shared" si="0"/>
        <v>400000</v>
      </c>
    </row>
    <row r="39" spans="3:5" x14ac:dyDescent="0.25">
      <c r="C39" s="1"/>
      <c r="D39" s="1"/>
      <c r="E39" s="1">
        <f t="shared" si="0"/>
        <v>400000</v>
      </c>
    </row>
    <row r="40" spans="3:5" x14ac:dyDescent="0.25">
      <c r="C40" s="1"/>
      <c r="D40" s="1"/>
      <c r="E40" s="1">
        <f t="shared" si="0"/>
        <v>400000</v>
      </c>
    </row>
    <row r="41" spans="3:5" x14ac:dyDescent="0.25">
      <c r="C41" s="1"/>
      <c r="D41" s="1"/>
      <c r="E41" s="1">
        <f t="shared" si="0"/>
        <v>400000</v>
      </c>
    </row>
    <row r="42" spans="3:5" x14ac:dyDescent="0.25">
      <c r="C42" s="1"/>
      <c r="D42" s="1"/>
      <c r="E42" s="1">
        <f t="shared" si="0"/>
        <v>400000</v>
      </c>
    </row>
    <row r="43" spans="3:5" x14ac:dyDescent="0.25">
      <c r="C43" s="1"/>
      <c r="D43" s="1"/>
      <c r="E43" s="1">
        <f t="shared" si="0"/>
        <v>400000</v>
      </c>
    </row>
    <row r="44" spans="3:5" x14ac:dyDescent="0.25">
      <c r="C44" s="1"/>
      <c r="D44" s="1"/>
      <c r="E44" s="1">
        <f t="shared" si="0"/>
        <v>400000</v>
      </c>
    </row>
    <row r="45" spans="3:5" x14ac:dyDescent="0.25">
      <c r="C45" s="1"/>
      <c r="D45" s="1"/>
      <c r="E45" s="1">
        <f t="shared" si="0"/>
        <v>400000</v>
      </c>
    </row>
    <row r="46" spans="3:5" x14ac:dyDescent="0.25">
      <c r="C46" s="1"/>
      <c r="D46" s="1"/>
      <c r="E46" s="1">
        <f t="shared" si="0"/>
        <v>400000</v>
      </c>
    </row>
    <row r="47" spans="3:5" x14ac:dyDescent="0.25">
      <c r="C47" s="1"/>
      <c r="D47" s="1"/>
      <c r="E47" s="1">
        <f t="shared" si="0"/>
        <v>400000</v>
      </c>
    </row>
    <row r="48" spans="3:5" x14ac:dyDescent="0.25">
      <c r="C48" s="1"/>
      <c r="D48" s="1"/>
      <c r="E48" s="1">
        <f t="shared" si="0"/>
        <v>400000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E61"/>
  <sheetViews>
    <sheetView workbookViewId="0">
      <selection activeCell="H15" sqref="H15"/>
    </sheetView>
  </sheetViews>
  <sheetFormatPr defaultRowHeight="15" x14ac:dyDescent="0.25"/>
  <cols>
    <col min="2" max="2" width="33.5703125" customWidth="1"/>
    <col min="5" max="5" width="11" customWidth="1"/>
    <col min="6" max="6" width="11.28515625" customWidth="1"/>
  </cols>
  <sheetData>
    <row r="1" spans="1:5" ht="21" x14ac:dyDescent="0.35">
      <c r="A1" s="7" t="s">
        <v>33</v>
      </c>
      <c r="C1" s="7" t="s">
        <v>112</v>
      </c>
      <c r="E1" s="8">
        <v>20000</v>
      </c>
    </row>
    <row r="2" spans="1:5" ht="21" x14ac:dyDescent="0.35">
      <c r="A2" t="s">
        <v>3</v>
      </c>
      <c r="C2" s="7" t="s">
        <v>114</v>
      </c>
      <c r="E2" s="8">
        <f>E1-E3</f>
        <v>6050</v>
      </c>
    </row>
    <row r="3" spans="1:5" ht="21" x14ac:dyDescent="0.35">
      <c r="C3" s="7" t="s">
        <v>113</v>
      </c>
      <c r="E3" s="8">
        <f>E61</f>
        <v>13950</v>
      </c>
    </row>
    <row r="5" spans="1:5" x14ac:dyDescent="0.25">
      <c r="A5" s="3" t="s">
        <v>26</v>
      </c>
      <c r="B5" s="3"/>
      <c r="C5" s="3" t="s">
        <v>27</v>
      </c>
      <c r="D5" s="3" t="s">
        <v>28</v>
      </c>
      <c r="E5" s="3" t="s">
        <v>29</v>
      </c>
    </row>
    <row r="6" spans="1:5" x14ac:dyDescent="0.25">
      <c r="B6" t="s">
        <v>9</v>
      </c>
      <c r="C6" s="8"/>
      <c r="D6" s="8"/>
      <c r="E6" s="8">
        <v>0</v>
      </c>
    </row>
    <row r="7" spans="1:5" x14ac:dyDescent="0.25">
      <c r="A7" t="s">
        <v>98</v>
      </c>
      <c r="B7" t="s">
        <v>123</v>
      </c>
      <c r="C7" s="8"/>
      <c r="D7" s="8">
        <v>1950</v>
      </c>
      <c r="E7" s="8">
        <f t="shared" ref="E7:E59" si="0">E6-C7+D7</f>
        <v>1950</v>
      </c>
    </row>
    <row r="8" spans="1:5" x14ac:dyDescent="0.25">
      <c r="A8" t="s">
        <v>100</v>
      </c>
      <c r="B8" t="s">
        <v>142</v>
      </c>
      <c r="D8">
        <v>4000</v>
      </c>
      <c r="E8" s="8">
        <f t="shared" si="0"/>
        <v>5950</v>
      </c>
    </row>
    <row r="9" spans="1:5" x14ac:dyDescent="0.25">
      <c r="A9" t="s">
        <v>132</v>
      </c>
      <c r="B9" t="s">
        <v>142</v>
      </c>
      <c r="D9">
        <v>4000</v>
      </c>
      <c r="E9" s="8">
        <f t="shared" si="0"/>
        <v>9950</v>
      </c>
    </row>
    <row r="10" spans="1:5" x14ac:dyDescent="0.25">
      <c r="A10" t="s">
        <v>204</v>
      </c>
      <c r="B10" t="s">
        <v>142</v>
      </c>
      <c r="D10">
        <v>4000</v>
      </c>
      <c r="E10" s="8">
        <f t="shared" si="0"/>
        <v>13950</v>
      </c>
    </row>
    <row r="11" spans="1:5" x14ac:dyDescent="0.25">
      <c r="E11" s="8">
        <f t="shared" si="0"/>
        <v>13950</v>
      </c>
    </row>
    <row r="12" spans="1:5" x14ac:dyDescent="0.25">
      <c r="E12" s="8">
        <f t="shared" si="0"/>
        <v>13950</v>
      </c>
    </row>
    <row r="13" spans="1:5" x14ac:dyDescent="0.25">
      <c r="E13" s="8">
        <f t="shared" si="0"/>
        <v>13950</v>
      </c>
    </row>
    <row r="14" spans="1:5" x14ac:dyDescent="0.25">
      <c r="E14" s="8">
        <f t="shared" si="0"/>
        <v>13950</v>
      </c>
    </row>
    <row r="15" spans="1:5" x14ac:dyDescent="0.25">
      <c r="E15" s="8">
        <f t="shared" si="0"/>
        <v>13950</v>
      </c>
    </row>
    <row r="16" spans="1:5" x14ac:dyDescent="0.25">
      <c r="E16" s="8">
        <f t="shared" si="0"/>
        <v>13950</v>
      </c>
    </row>
    <row r="17" spans="5:5" x14ac:dyDescent="0.25">
      <c r="E17" s="8">
        <f t="shared" si="0"/>
        <v>13950</v>
      </c>
    </row>
    <row r="18" spans="5:5" x14ac:dyDescent="0.25">
      <c r="E18" s="8">
        <f t="shared" si="0"/>
        <v>13950</v>
      </c>
    </row>
    <row r="19" spans="5:5" x14ac:dyDescent="0.25">
      <c r="E19" s="8">
        <f t="shared" si="0"/>
        <v>13950</v>
      </c>
    </row>
    <row r="20" spans="5:5" x14ac:dyDescent="0.25">
      <c r="E20" s="8">
        <f t="shared" si="0"/>
        <v>13950</v>
      </c>
    </row>
    <row r="21" spans="5:5" x14ac:dyDescent="0.25">
      <c r="E21" s="8">
        <f t="shared" si="0"/>
        <v>13950</v>
      </c>
    </row>
    <row r="22" spans="5:5" x14ac:dyDescent="0.25">
      <c r="E22" s="8">
        <f t="shared" si="0"/>
        <v>13950</v>
      </c>
    </row>
    <row r="23" spans="5:5" x14ac:dyDescent="0.25">
      <c r="E23" s="8">
        <f t="shared" si="0"/>
        <v>13950</v>
      </c>
    </row>
    <row r="24" spans="5:5" x14ac:dyDescent="0.25">
      <c r="E24" s="8">
        <f t="shared" si="0"/>
        <v>13950</v>
      </c>
    </row>
    <row r="25" spans="5:5" x14ac:dyDescent="0.25">
      <c r="E25" s="8">
        <f t="shared" si="0"/>
        <v>13950</v>
      </c>
    </row>
    <row r="26" spans="5:5" x14ac:dyDescent="0.25">
      <c r="E26" s="8">
        <f t="shared" si="0"/>
        <v>13950</v>
      </c>
    </row>
    <row r="27" spans="5:5" x14ac:dyDescent="0.25">
      <c r="E27" s="8">
        <f t="shared" si="0"/>
        <v>13950</v>
      </c>
    </row>
    <row r="28" spans="5:5" x14ac:dyDescent="0.25">
      <c r="E28" s="8">
        <f t="shared" si="0"/>
        <v>13950</v>
      </c>
    </row>
    <row r="29" spans="5:5" x14ac:dyDescent="0.25">
      <c r="E29" s="8">
        <f t="shared" si="0"/>
        <v>13950</v>
      </c>
    </row>
    <row r="30" spans="5:5" x14ac:dyDescent="0.25">
      <c r="E30" s="8">
        <f t="shared" si="0"/>
        <v>13950</v>
      </c>
    </row>
    <row r="31" spans="5:5" x14ac:dyDescent="0.25">
      <c r="E31" s="8">
        <f t="shared" si="0"/>
        <v>13950</v>
      </c>
    </row>
    <row r="32" spans="5:5" x14ac:dyDescent="0.25">
      <c r="E32" s="8">
        <f t="shared" si="0"/>
        <v>13950</v>
      </c>
    </row>
    <row r="33" spans="5:5" x14ac:dyDescent="0.25">
      <c r="E33" s="8">
        <f t="shared" si="0"/>
        <v>13950</v>
      </c>
    </row>
    <row r="34" spans="5:5" x14ac:dyDescent="0.25">
      <c r="E34" s="8">
        <f t="shared" si="0"/>
        <v>13950</v>
      </c>
    </row>
    <row r="35" spans="5:5" x14ac:dyDescent="0.25">
      <c r="E35" s="8">
        <f t="shared" si="0"/>
        <v>13950</v>
      </c>
    </row>
    <row r="36" spans="5:5" x14ac:dyDescent="0.25">
      <c r="E36" s="8">
        <f t="shared" si="0"/>
        <v>13950</v>
      </c>
    </row>
    <row r="37" spans="5:5" x14ac:dyDescent="0.25">
      <c r="E37" s="8">
        <f t="shared" si="0"/>
        <v>13950</v>
      </c>
    </row>
    <row r="38" spans="5:5" x14ac:dyDescent="0.25">
      <c r="E38" s="8">
        <f t="shared" si="0"/>
        <v>13950</v>
      </c>
    </row>
    <row r="39" spans="5:5" x14ac:dyDescent="0.25">
      <c r="E39" s="8">
        <f t="shared" si="0"/>
        <v>13950</v>
      </c>
    </row>
    <row r="40" spans="5:5" x14ac:dyDescent="0.25">
      <c r="E40" s="8">
        <f t="shared" si="0"/>
        <v>13950</v>
      </c>
    </row>
    <row r="41" spans="5:5" x14ac:dyDescent="0.25">
      <c r="E41" s="8">
        <f t="shared" si="0"/>
        <v>13950</v>
      </c>
    </row>
    <row r="42" spans="5:5" x14ac:dyDescent="0.25">
      <c r="E42" s="8">
        <f t="shared" si="0"/>
        <v>13950</v>
      </c>
    </row>
    <row r="43" spans="5:5" x14ac:dyDescent="0.25">
      <c r="E43" s="8">
        <f t="shared" si="0"/>
        <v>13950</v>
      </c>
    </row>
    <row r="44" spans="5:5" x14ac:dyDescent="0.25">
      <c r="E44" s="8">
        <f t="shared" si="0"/>
        <v>13950</v>
      </c>
    </row>
    <row r="45" spans="5:5" x14ac:dyDescent="0.25">
      <c r="E45" s="8">
        <f t="shared" si="0"/>
        <v>13950</v>
      </c>
    </row>
    <row r="46" spans="5:5" x14ac:dyDescent="0.25">
      <c r="E46" s="8">
        <f t="shared" si="0"/>
        <v>13950</v>
      </c>
    </row>
    <row r="47" spans="5:5" x14ac:dyDescent="0.25">
      <c r="E47" s="8">
        <f t="shared" si="0"/>
        <v>13950</v>
      </c>
    </row>
    <row r="48" spans="5:5" x14ac:dyDescent="0.25">
      <c r="E48" s="8">
        <f t="shared" si="0"/>
        <v>13950</v>
      </c>
    </row>
    <row r="49" spans="5:5" x14ac:dyDescent="0.25">
      <c r="E49" s="8">
        <f t="shared" si="0"/>
        <v>13950</v>
      </c>
    </row>
    <row r="50" spans="5:5" x14ac:dyDescent="0.25">
      <c r="E50" s="8">
        <f t="shared" si="0"/>
        <v>13950</v>
      </c>
    </row>
    <row r="51" spans="5:5" x14ac:dyDescent="0.25">
      <c r="E51" s="8">
        <f t="shared" si="0"/>
        <v>13950</v>
      </c>
    </row>
    <row r="52" spans="5:5" x14ac:dyDescent="0.25">
      <c r="E52" s="8">
        <f t="shared" si="0"/>
        <v>13950</v>
      </c>
    </row>
    <row r="53" spans="5:5" x14ac:dyDescent="0.25">
      <c r="E53" s="8">
        <f t="shared" si="0"/>
        <v>13950</v>
      </c>
    </row>
    <row r="54" spans="5:5" x14ac:dyDescent="0.25">
      <c r="E54" s="8">
        <f t="shared" si="0"/>
        <v>13950</v>
      </c>
    </row>
    <row r="55" spans="5:5" x14ac:dyDescent="0.25">
      <c r="E55" s="8">
        <f t="shared" si="0"/>
        <v>13950</v>
      </c>
    </row>
    <row r="56" spans="5:5" x14ac:dyDescent="0.25">
      <c r="E56" s="8">
        <f t="shared" si="0"/>
        <v>13950</v>
      </c>
    </row>
    <row r="57" spans="5:5" x14ac:dyDescent="0.25">
      <c r="E57" s="8">
        <f t="shared" si="0"/>
        <v>13950</v>
      </c>
    </row>
    <row r="58" spans="5:5" x14ac:dyDescent="0.25">
      <c r="E58" s="8">
        <f t="shared" si="0"/>
        <v>13950</v>
      </c>
    </row>
    <row r="59" spans="5:5" x14ac:dyDescent="0.25">
      <c r="E59" s="8">
        <f t="shared" si="0"/>
        <v>13950</v>
      </c>
    </row>
    <row r="60" spans="5:5" x14ac:dyDescent="0.25">
      <c r="E60" s="8">
        <f t="shared" ref="E60:E61" si="1">E59-C60+D60</f>
        <v>13950</v>
      </c>
    </row>
    <row r="61" spans="5:5" x14ac:dyDescent="0.25">
      <c r="E61" s="8">
        <f t="shared" si="1"/>
        <v>13950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3B9B6-CC64-4251-8562-D88EBB0AD366}">
  <sheetPr>
    <tabColor rgb="FF00B0F0"/>
  </sheetPr>
  <dimension ref="A1:E61"/>
  <sheetViews>
    <sheetView workbookViewId="0">
      <selection activeCell="E3" sqref="E3"/>
    </sheetView>
  </sheetViews>
  <sheetFormatPr defaultRowHeight="15" x14ac:dyDescent="0.25"/>
  <cols>
    <col min="2" max="2" width="33.5703125" customWidth="1"/>
    <col min="5" max="5" width="11" customWidth="1"/>
    <col min="6" max="6" width="11.28515625" customWidth="1"/>
  </cols>
  <sheetData>
    <row r="1" spans="1:5" ht="21" x14ac:dyDescent="0.35">
      <c r="A1" s="7" t="s">
        <v>147</v>
      </c>
      <c r="C1" s="7"/>
      <c r="E1" s="8"/>
    </row>
    <row r="2" spans="1:5" ht="21" x14ac:dyDescent="0.35">
      <c r="A2" t="s">
        <v>3</v>
      </c>
      <c r="C2" s="7"/>
      <c r="E2" s="8"/>
    </row>
    <row r="3" spans="1:5" ht="21" x14ac:dyDescent="0.35">
      <c r="B3" s="7" t="s">
        <v>113</v>
      </c>
      <c r="C3" s="7"/>
      <c r="E3" s="8">
        <f>E61</f>
        <v>32000</v>
      </c>
    </row>
    <row r="5" spans="1:5" x14ac:dyDescent="0.25">
      <c r="A5" s="3" t="s">
        <v>26</v>
      </c>
      <c r="B5" s="3"/>
      <c r="C5" s="3" t="s">
        <v>27</v>
      </c>
      <c r="D5" s="3" t="s">
        <v>28</v>
      </c>
      <c r="E5" s="3" t="s">
        <v>29</v>
      </c>
    </row>
    <row r="6" spans="1:5" x14ac:dyDescent="0.25">
      <c r="B6" t="s">
        <v>9</v>
      </c>
      <c r="C6" s="8"/>
      <c r="D6" s="8"/>
      <c r="E6" s="8">
        <v>0</v>
      </c>
    </row>
    <row r="7" spans="1:5" x14ac:dyDescent="0.25">
      <c r="A7" t="s">
        <v>132</v>
      </c>
      <c r="B7" t="s">
        <v>148</v>
      </c>
      <c r="C7" s="1"/>
      <c r="D7" s="1">
        <v>20000</v>
      </c>
      <c r="E7" s="8">
        <f t="shared" ref="E7:E61" si="0">E6-C7+D7</f>
        <v>20000</v>
      </c>
    </row>
    <row r="8" spans="1:5" x14ac:dyDescent="0.25">
      <c r="A8" t="s">
        <v>132</v>
      </c>
      <c r="B8" t="s">
        <v>149</v>
      </c>
      <c r="C8" s="1"/>
      <c r="D8" s="1">
        <v>32000</v>
      </c>
      <c r="E8" s="8">
        <f t="shared" si="0"/>
        <v>52000</v>
      </c>
    </row>
    <row r="9" spans="1:5" ht="30" x14ac:dyDescent="0.25">
      <c r="A9" t="s">
        <v>132</v>
      </c>
      <c r="B9" s="49" t="s">
        <v>205</v>
      </c>
      <c r="C9" s="1">
        <v>20000</v>
      </c>
      <c r="D9" s="1"/>
      <c r="E9" s="8">
        <f t="shared" si="0"/>
        <v>32000</v>
      </c>
    </row>
    <row r="10" spans="1:5" x14ac:dyDescent="0.25">
      <c r="A10" t="s">
        <v>184</v>
      </c>
      <c r="B10" t="s">
        <v>149</v>
      </c>
      <c r="C10" s="1"/>
      <c r="D10" s="1"/>
      <c r="E10" s="8">
        <f t="shared" si="0"/>
        <v>32000</v>
      </c>
    </row>
    <row r="11" spans="1:5" x14ac:dyDescent="0.25">
      <c r="C11" s="1"/>
      <c r="D11" s="1"/>
      <c r="E11" s="8">
        <f t="shared" si="0"/>
        <v>32000</v>
      </c>
    </row>
    <row r="12" spans="1:5" x14ac:dyDescent="0.25">
      <c r="C12" s="1"/>
      <c r="D12" s="1"/>
      <c r="E12" s="8">
        <f t="shared" si="0"/>
        <v>32000</v>
      </c>
    </row>
    <row r="13" spans="1:5" x14ac:dyDescent="0.25">
      <c r="C13" s="1"/>
      <c r="D13" s="1"/>
      <c r="E13" s="8">
        <f t="shared" si="0"/>
        <v>32000</v>
      </c>
    </row>
    <row r="14" spans="1:5" x14ac:dyDescent="0.25">
      <c r="C14" s="1"/>
      <c r="D14" s="1"/>
      <c r="E14" s="8">
        <f t="shared" si="0"/>
        <v>32000</v>
      </c>
    </row>
    <row r="15" spans="1:5" x14ac:dyDescent="0.25">
      <c r="C15" s="1"/>
      <c r="D15" s="1"/>
      <c r="E15" s="8">
        <f t="shared" si="0"/>
        <v>32000</v>
      </c>
    </row>
    <row r="16" spans="1:5" x14ac:dyDescent="0.25">
      <c r="C16" s="1"/>
      <c r="D16" s="1"/>
      <c r="E16" s="8">
        <f t="shared" si="0"/>
        <v>32000</v>
      </c>
    </row>
    <row r="17" spans="3:5" x14ac:dyDescent="0.25">
      <c r="C17" s="1"/>
      <c r="D17" s="1"/>
      <c r="E17" s="8">
        <f t="shared" si="0"/>
        <v>32000</v>
      </c>
    </row>
    <row r="18" spans="3:5" x14ac:dyDescent="0.25">
      <c r="C18" s="1"/>
      <c r="D18" s="1"/>
      <c r="E18" s="8">
        <f t="shared" si="0"/>
        <v>32000</v>
      </c>
    </row>
    <row r="19" spans="3:5" x14ac:dyDescent="0.25">
      <c r="C19" s="1"/>
      <c r="D19" s="1"/>
      <c r="E19" s="8">
        <f t="shared" si="0"/>
        <v>32000</v>
      </c>
    </row>
    <row r="20" spans="3:5" x14ac:dyDescent="0.25">
      <c r="C20" s="1"/>
      <c r="D20" s="1"/>
      <c r="E20" s="8">
        <f t="shared" si="0"/>
        <v>32000</v>
      </c>
    </row>
    <row r="21" spans="3:5" x14ac:dyDescent="0.25">
      <c r="C21" s="1"/>
      <c r="D21" s="1"/>
      <c r="E21" s="8">
        <f t="shared" si="0"/>
        <v>32000</v>
      </c>
    </row>
    <row r="22" spans="3:5" x14ac:dyDescent="0.25">
      <c r="C22" s="1"/>
      <c r="D22" s="1"/>
      <c r="E22" s="8">
        <f t="shared" si="0"/>
        <v>32000</v>
      </c>
    </row>
    <row r="23" spans="3:5" x14ac:dyDescent="0.25">
      <c r="C23" s="1"/>
      <c r="D23" s="1"/>
      <c r="E23" s="8">
        <f t="shared" si="0"/>
        <v>32000</v>
      </c>
    </row>
    <row r="24" spans="3:5" x14ac:dyDescent="0.25">
      <c r="C24" s="1"/>
      <c r="D24" s="1"/>
      <c r="E24" s="8">
        <f t="shared" si="0"/>
        <v>32000</v>
      </c>
    </row>
    <row r="25" spans="3:5" x14ac:dyDescent="0.25">
      <c r="C25" s="1"/>
      <c r="D25" s="1"/>
      <c r="E25" s="8">
        <f t="shared" si="0"/>
        <v>32000</v>
      </c>
    </row>
    <row r="26" spans="3:5" x14ac:dyDescent="0.25">
      <c r="C26" s="1"/>
      <c r="D26" s="1"/>
      <c r="E26" s="8">
        <f t="shared" si="0"/>
        <v>32000</v>
      </c>
    </row>
    <row r="27" spans="3:5" x14ac:dyDescent="0.25">
      <c r="E27" s="8">
        <f t="shared" si="0"/>
        <v>32000</v>
      </c>
    </row>
    <row r="28" spans="3:5" x14ac:dyDescent="0.25">
      <c r="E28" s="8">
        <f t="shared" si="0"/>
        <v>32000</v>
      </c>
    </row>
    <row r="29" spans="3:5" x14ac:dyDescent="0.25">
      <c r="E29" s="8">
        <f t="shared" si="0"/>
        <v>32000</v>
      </c>
    </row>
    <row r="30" spans="3:5" x14ac:dyDescent="0.25">
      <c r="E30" s="8">
        <f t="shared" si="0"/>
        <v>32000</v>
      </c>
    </row>
    <row r="31" spans="3:5" x14ac:dyDescent="0.25">
      <c r="E31" s="8">
        <f t="shared" si="0"/>
        <v>32000</v>
      </c>
    </row>
    <row r="32" spans="3:5" x14ac:dyDescent="0.25">
      <c r="E32" s="8">
        <f t="shared" si="0"/>
        <v>32000</v>
      </c>
    </row>
    <row r="33" spans="5:5" x14ac:dyDescent="0.25">
      <c r="E33" s="8">
        <f t="shared" si="0"/>
        <v>32000</v>
      </c>
    </row>
    <row r="34" spans="5:5" x14ac:dyDescent="0.25">
      <c r="E34" s="8">
        <f t="shared" si="0"/>
        <v>32000</v>
      </c>
    </row>
    <row r="35" spans="5:5" x14ac:dyDescent="0.25">
      <c r="E35" s="8">
        <f t="shared" si="0"/>
        <v>32000</v>
      </c>
    </row>
    <row r="36" spans="5:5" x14ac:dyDescent="0.25">
      <c r="E36" s="8">
        <f t="shared" si="0"/>
        <v>32000</v>
      </c>
    </row>
    <row r="37" spans="5:5" x14ac:dyDescent="0.25">
      <c r="E37" s="8">
        <f t="shared" si="0"/>
        <v>32000</v>
      </c>
    </row>
    <row r="38" spans="5:5" x14ac:dyDescent="0.25">
      <c r="E38" s="8">
        <f t="shared" si="0"/>
        <v>32000</v>
      </c>
    </row>
    <row r="39" spans="5:5" x14ac:dyDescent="0.25">
      <c r="E39" s="8">
        <f t="shared" si="0"/>
        <v>32000</v>
      </c>
    </row>
    <row r="40" spans="5:5" x14ac:dyDescent="0.25">
      <c r="E40" s="8">
        <f t="shared" si="0"/>
        <v>32000</v>
      </c>
    </row>
    <row r="41" spans="5:5" x14ac:dyDescent="0.25">
      <c r="E41" s="8">
        <f t="shared" si="0"/>
        <v>32000</v>
      </c>
    </row>
    <row r="42" spans="5:5" x14ac:dyDescent="0.25">
      <c r="E42" s="8">
        <f t="shared" si="0"/>
        <v>32000</v>
      </c>
    </row>
    <row r="43" spans="5:5" x14ac:dyDescent="0.25">
      <c r="E43" s="8">
        <f t="shared" si="0"/>
        <v>32000</v>
      </c>
    </row>
    <row r="44" spans="5:5" x14ac:dyDescent="0.25">
      <c r="E44" s="8">
        <f t="shared" si="0"/>
        <v>32000</v>
      </c>
    </row>
    <row r="45" spans="5:5" x14ac:dyDescent="0.25">
      <c r="E45" s="8">
        <f t="shared" si="0"/>
        <v>32000</v>
      </c>
    </row>
    <row r="46" spans="5:5" x14ac:dyDescent="0.25">
      <c r="E46" s="8">
        <f t="shared" si="0"/>
        <v>32000</v>
      </c>
    </row>
    <row r="47" spans="5:5" x14ac:dyDescent="0.25">
      <c r="E47" s="8">
        <f t="shared" si="0"/>
        <v>32000</v>
      </c>
    </row>
    <row r="48" spans="5:5" x14ac:dyDescent="0.25">
      <c r="E48" s="8">
        <f t="shared" si="0"/>
        <v>32000</v>
      </c>
    </row>
    <row r="49" spans="5:5" x14ac:dyDescent="0.25">
      <c r="E49" s="8">
        <f t="shared" si="0"/>
        <v>32000</v>
      </c>
    </row>
    <row r="50" spans="5:5" x14ac:dyDescent="0.25">
      <c r="E50" s="8">
        <f t="shared" si="0"/>
        <v>32000</v>
      </c>
    </row>
    <row r="51" spans="5:5" x14ac:dyDescent="0.25">
      <c r="E51" s="8">
        <f t="shared" si="0"/>
        <v>32000</v>
      </c>
    </row>
    <row r="52" spans="5:5" x14ac:dyDescent="0.25">
      <c r="E52" s="8">
        <f t="shared" si="0"/>
        <v>32000</v>
      </c>
    </row>
    <row r="53" spans="5:5" x14ac:dyDescent="0.25">
      <c r="E53" s="8">
        <f t="shared" si="0"/>
        <v>32000</v>
      </c>
    </row>
    <row r="54" spans="5:5" x14ac:dyDescent="0.25">
      <c r="E54" s="8">
        <f t="shared" si="0"/>
        <v>32000</v>
      </c>
    </row>
    <row r="55" spans="5:5" x14ac:dyDescent="0.25">
      <c r="E55" s="8">
        <f t="shared" si="0"/>
        <v>32000</v>
      </c>
    </row>
    <row r="56" spans="5:5" x14ac:dyDescent="0.25">
      <c r="E56" s="8">
        <f t="shared" si="0"/>
        <v>32000</v>
      </c>
    </row>
    <row r="57" spans="5:5" x14ac:dyDescent="0.25">
      <c r="E57" s="8">
        <f t="shared" si="0"/>
        <v>32000</v>
      </c>
    </row>
    <row r="58" spans="5:5" x14ac:dyDescent="0.25">
      <c r="E58" s="8">
        <f t="shared" si="0"/>
        <v>32000</v>
      </c>
    </row>
    <row r="59" spans="5:5" x14ac:dyDescent="0.25">
      <c r="E59" s="8">
        <f t="shared" si="0"/>
        <v>32000</v>
      </c>
    </row>
    <row r="60" spans="5:5" x14ac:dyDescent="0.25">
      <c r="E60" s="8">
        <f t="shared" si="0"/>
        <v>32000</v>
      </c>
    </row>
    <row r="61" spans="5:5" x14ac:dyDescent="0.25">
      <c r="E61" s="8">
        <f t="shared" si="0"/>
        <v>32000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D081C-BE27-4B96-9378-DD2971C96325}">
  <sheetPr>
    <tabColor rgb="FF00B0F0"/>
  </sheetPr>
  <dimension ref="A1:E61"/>
  <sheetViews>
    <sheetView workbookViewId="0">
      <selection activeCell="E4" sqref="E4"/>
    </sheetView>
  </sheetViews>
  <sheetFormatPr defaultRowHeight="15" x14ac:dyDescent="0.25"/>
  <cols>
    <col min="2" max="2" width="33.5703125" customWidth="1"/>
    <col min="5" max="5" width="11" customWidth="1"/>
    <col min="6" max="6" width="11.28515625" customWidth="1"/>
  </cols>
  <sheetData>
    <row r="1" spans="1:5" ht="21" x14ac:dyDescent="0.35">
      <c r="A1" s="7" t="s">
        <v>147</v>
      </c>
      <c r="C1" s="7"/>
      <c r="E1" s="8"/>
    </row>
    <row r="2" spans="1:5" ht="21" x14ac:dyDescent="0.35">
      <c r="A2" t="s">
        <v>3</v>
      </c>
      <c r="C2" s="7"/>
      <c r="E2" s="8"/>
    </row>
    <row r="3" spans="1:5" ht="21" x14ac:dyDescent="0.35">
      <c r="B3" s="7" t="s">
        <v>113</v>
      </c>
      <c r="C3" s="7"/>
      <c r="E3" s="8">
        <f>E61</f>
        <v>0</v>
      </c>
    </row>
    <row r="5" spans="1:5" x14ac:dyDescent="0.25">
      <c r="A5" s="3" t="s">
        <v>26</v>
      </c>
      <c r="B5" s="3"/>
      <c r="C5" s="3" t="s">
        <v>27</v>
      </c>
      <c r="D5" s="3" t="s">
        <v>28</v>
      </c>
      <c r="E5" s="3" t="s">
        <v>29</v>
      </c>
    </row>
    <row r="6" spans="1:5" x14ac:dyDescent="0.25">
      <c r="B6" t="s">
        <v>9</v>
      </c>
      <c r="C6" s="8"/>
      <c r="D6" s="8"/>
      <c r="E6" s="8">
        <v>0</v>
      </c>
    </row>
    <row r="7" spans="1:5" x14ac:dyDescent="0.25">
      <c r="A7" t="s">
        <v>132</v>
      </c>
      <c r="B7" t="s">
        <v>150</v>
      </c>
      <c r="C7" s="8"/>
      <c r="D7" s="8">
        <v>20000</v>
      </c>
      <c r="E7" s="8">
        <f t="shared" ref="E7:E61" si="0">E6-C7+D7</f>
        <v>20000</v>
      </c>
    </row>
    <row r="8" spans="1:5" x14ac:dyDescent="0.25">
      <c r="A8" t="s">
        <v>132</v>
      </c>
      <c r="B8" t="s">
        <v>151</v>
      </c>
      <c r="D8">
        <v>10000</v>
      </c>
      <c r="E8" s="8">
        <f t="shared" si="0"/>
        <v>30000</v>
      </c>
    </row>
    <row r="9" spans="1:5" ht="30" x14ac:dyDescent="0.25">
      <c r="A9" t="s">
        <v>174</v>
      </c>
      <c r="B9" s="49" t="s">
        <v>206</v>
      </c>
      <c r="C9" s="8">
        <v>20000</v>
      </c>
      <c r="E9" s="8">
        <f t="shared" si="0"/>
        <v>10000</v>
      </c>
    </row>
    <row r="10" spans="1:5" ht="30" x14ac:dyDescent="0.25">
      <c r="A10" t="s">
        <v>174</v>
      </c>
      <c r="B10" s="49" t="s">
        <v>206</v>
      </c>
      <c r="C10">
        <v>10000</v>
      </c>
      <c r="E10" s="8">
        <f t="shared" si="0"/>
        <v>0</v>
      </c>
    </row>
    <row r="11" spans="1:5" x14ac:dyDescent="0.25">
      <c r="E11" s="8">
        <f t="shared" si="0"/>
        <v>0</v>
      </c>
    </row>
    <row r="12" spans="1:5" x14ac:dyDescent="0.25">
      <c r="E12" s="8">
        <f t="shared" si="0"/>
        <v>0</v>
      </c>
    </row>
    <row r="13" spans="1:5" x14ac:dyDescent="0.25">
      <c r="E13" s="8">
        <f t="shared" si="0"/>
        <v>0</v>
      </c>
    </row>
    <row r="14" spans="1:5" x14ac:dyDescent="0.25">
      <c r="E14" s="8">
        <f t="shared" si="0"/>
        <v>0</v>
      </c>
    </row>
    <row r="15" spans="1:5" x14ac:dyDescent="0.25">
      <c r="E15" s="8">
        <f t="shared" si="0"/>
        <v>0</v>
      </c>
    </row>
    <row r="16" spans="1:5" x14ac:dyDescent="0.25">
      <c r="E16" s="8">
        <f t="shared" si="0"/>
        <v>0</v>
      </c>
    </row>
    <row r="17" spans="5:5" x14ac:dyDescent="0.25">
      <c r="E17" s="8">
        <f t="shared" si="0"/>
        <v>0</v>
      </c>
    </row>
    <row r="18" spans="5:5" x14ac:dyDescent="0.25">
      <c r="E18" s="8">
        <f t="shared" si="0"/>
        <v>0</v>
      </c>
    </row>
    <row r="19" spans="5:5" x14ac:dyDescent="0.25">
      <c r="E19" s="8">
        <f t="shared" si="0"/>
        <v>0</v>
      </c>
    </row>
    <row r="20" spans="5:5" x14ac:dyDescent="0.25">
      <c r="E20" s="8">
        <f t="shared" si="0"/>
        <v>0</v>
      </c>
    </row>
    <row r="21" spans="5:5" x14ac:dyDescent="0.25">
      <c r="E21" s="8">
        <f t="shared" si="0"/>
        <v>0</v>
      </c>
    </row>
    <row r="22" spans="5:5" x14ac:dyDescent="0.25">
      <c r="E22" s="8">
        <f t="shared" si="0"/>
        <v>0</v>
      </c>
    </row>
    <row r="23" spans="5:5" x14ac:dyDescent="0.25">
      <c r="E23" s="8">
        <f t="shared" si="0"/>
        <v>0</v>
      </c>
    </row>
    <row r="24" spans="5:5" x14ac:dyDescent="0.25">
      <c r="E24" s="8">
        <f t="shared" si="0"/>
        <v>0</v>
      </c>
    </row>
    <row r="25" spans="5:5" x14ac:dyDescent="0.25">
      <c r="E25" s="8">
        <f t="shared" si="0"/>
        <v>0</v>
      </c>
    </row>
    <row r="26" spans="5:5" x14ac:dyDescent="0.25">
      <c r="E26" s="8">
        <f t="shared" si="0"/>
        <v>0</v>
      </c>
    </row>
    <row r="27" spans="5:5" x14ac:dyDescent="0.25">
      <c r="E27" s="8">
        <f t="shared" si="0"/>
        <v>0</v>
      </c>
    </row>
    <row r="28" spans="5:5" x14ac:dyDescent="0.25">
      <c r="E28" s="8">
        <f t="shared" si="0"/>
        <v>0</v>
      </c>
    </row>
    <row r="29" spans="5:5" x14ac:dyDescent="0.25">
      <c r="E29" s="8">
        <f t="shared" si="0"/>
        <v>0</v>
      </c>
    </row>
    <row r="30" spans="5:5" x14ac:dyDescent="0.25">
      <c r="E30" s="8">
        <f t="shared" si="0"/>
        <v>0</v>
      </c>
    </row>
    <row r="31" spans="5:5" x14ac:dyDescent="0.25">
      <c r="E31" s="8">
        <f t="shared" si="0"/>
        <v>0</v>
      </c>
    </row>
    <row r="32" spans="5:5" x14ac:dyDescent="0.25">
      <c r="E32" s="8">
        <f t="shared" si="0"/>
        <v>0</v>
      </c>
    </row>
    <row r="33" spans="5:5" x14ac:dyDescent="0.25">
      <c r="E33" s="8">
        <f t="shared" si="0"/>
        <v>0</v>
      </c>
    </row>
    <row r="34" spans="5:5" x14ac:dyDescent="0.25">
      <c r="E34" s="8">
        <f t="shared" si="0"/>
        <v>0</v>
      </c>
    </row>
    <row r="35" spans="5:5" x14ac:dyDescent="0.25">
      <c r="E35" s="8">
        <f t="shared" si="0"/>
        <v>0</v>
      </c>
    </row>
    <row r="36" spans="5:5" x14ac:dyDescent="0.25">
      <c r="E36" s="8">
        <f t="shared" si="0"/>
        <v>0</v>
      </c>
    </row>
    <row r="37" spans="5:5" x14ac:dyDescent="0.25">
      <c r="E37" s="8">
        <f t="shared" si="0"/>
        <v>0</v>
      </c>
    </row>
    <row r="38" spans="5:5" x14ac:dyDescent="0.25">
      <c r="E38" s="8">
        <f t="shared" si="0"/>
        <v>0</v>
      </c>
    </row>
    <row r="39" spans="5:5" x14ac:dyDescent="0.25">
      <c r="E39" s="8">
        <f t="shared" si="0"/>
        <v>0</v>
      </c>
    </row>
    <row r="40" spans="5:5" x14ac:dyDescent="0.25">
      <c r="E40" s="8">
        <f t="shared" si="0"/>
        <v>0</v>
      </c>
    </row>
    <row r="41" spans="5:5" x14ac:dyDescent="0.25">
      <c r="E41" s="8">
        <f t="shared" si="0"/>
        <v>0</v>
      </c>
    </row>
    <row r="42" spans="5:5" x14ac:dyDescent="0.25">
      <c r="E42" s="8">
        <f t="shared" si="0"/>
        <v>0</v>
      </c>
    </row>
    <row r="43" spans="5:5" x14ac:dyDescent="0.25">
      <c r="E43" s="8">
        <f t="shared" si="0"/>
        <v>0</v>
      </c>
    </row>
    <row r="44" spans="5:5" x14ac:dyDescent="0.25">
      <c r="E44" s="8">
        <f t="shared" si="0"/>
        <v>0</v>
      </c>
    </row>
    <row r="45" spans="5:5" x14ac:dyDescent="0.25">
      <c r="E45" s="8">
        <f t="shared" si="0"/>
        <v>0</v>
      </c>
    </row>
    <row r="46" spans="5:5" x14ac:dyDescent="0.25">
      <c r="E46" s="8">
        <f t="shared" si="0"/>
        <v>0</v>
      </c>
    </row>
    <row r="47" spans="5:5" x14ac:dyDescent="0.25">
      <c r="E47" s="8">
        <f t="shared" si="0"/>
        <v>0</v>
      </c>
    </row>
    <row r="48" spans="5:5" x14ac:dyDescent="0.25">
      <c r="E48" s="8">
        <f t="shared" si="0"/>
        <v>0</v>
      </c>
    </row>
    <row r="49" spans="5:5" x14ac:dyDescent="0.25">
      <c r="E49" s="8">
        <f t="shared" si="0"/>
        <v>0</v>
      </c>
    </row>
    <row r="50" spans="5:5" x14ac:dyDescent="0.25">
      <c r="E50" s="8">
        <f t="shared" si="0"/>
        <v>0</v>
      </c>
    </row>
    <row r="51" spans="5:5" x14ac:dyDescent="0.25">
      <c r="E51" s="8">
        <f t="shared" si="0"/>
        <v>0</v>
      </c>
    </row>
    <row r="52" spans="5:5" x14ac:dyDescent="0.25">
      <c r="E52" s="8">
        <f t="shared" si="0"/>
        <v>0</v>
      </c>
    </row>
    <row r="53" spans="5:5" x14ac:dyDescent="0.25">
      <c r="E53" s="8">
        <f t="shared" si="0"/>
        <v>0</v>
      </c>
    </row>
    <row r="54" spans="5:5" x14ac:dyDescent="0.25">
      <c r="E54" s="8">
        <f t="shared" si="0"/>
        <v>0</v>
      </c>
    </row>
    <row r="55" spans="5:5" x14ac:dyDescent="0.25">
      <c r="E55" s="8">
        <f t="shared" si="0"/>
        <v>0</v>
      </c>
    </row>
    <row r="56" spans="5:5" x14ac:dyDescent="0.25">
      <c r="E56" s="8">
        <f t="shared" si="0"/>
        <v>0</v>
      </c>
    </row>
    <row r="57" spans="5:5" x14ac:dyDescent="0.25">
      <c r="E57" s="8">
        <f t="shared" si="0"/>
        <v>0</v>
      </c>
    </row>
    <row r="58" spans="5:5" x14ac:dyDescent="0.25">
      <c r="E58" s="8">
        <f t="shared" si="0"/>
        <v>0</v>
      </c>
    </row>
    <row r="59" spans="5:5" x14ac:dyDescent="0.25">
      <c r="E59" s="8">
        <f t="shared" si="0"/>
        <v>0</v>
      </c>
    </row>
    <row r="60" spans="5:5" x14ac:dyDescent="0.25">
      <c r="E60" s="8">
        <f t="shared" si="0"/>
        <v>0</v>
      </c>
    </row>
    <row r="61" spans="5:5" x14ac:dyDescent="0.25">
      <c r="E61" s="8">
        <f t="shared" si="0"/>
        <v>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E69"/>
  <sheetViews>
    <sheetView workbookViewId="0">
      <selection activeCell="E4" sqref="E4"/>
    </sheetView>
  </sheetViews>
  <sheetFormatPr defaultRowHeight="15" x14ac:dyDescent="0.25"/>
  <cols>
    <col min="2" max="2" width="33.5703125" customWidth="1"/>
    <col min="5" max="5" width="11" customWidth="1"/>
  </cols>
  <sheetData>
    <row r="1" spans="1:5" ht="21" x14ac:dyDescent="0.35">
      <c r="A1" s="7" t="s">
        <v>32</v>
      </c>
      <c r="C1" s="7" t="s">
        <v>112</v>
      </c>
      <c r="E1" s="8">
        <v>200000</v>
      </c>
    </row>
    <row r="2" spans="1:5" ht="21" x14ac:dyDescent="0.35">
      <c r="A2" t="s">
        <v>3</v>
      </c>
      <c r="C2" s="7" t="s">
        <v>114</v>
      </c>
      <c r="E2" s="8">
        <f>E1-E3</f>
        <v>200000</v>
      </c>
    </row>
    <row r="3" spans="1:5" ht="21" x14ac:dyDescent="0.35">
      <c r="C3" s="7" t="s">
        <v>113</v>
      </c>
      <c r="E3" s="8">
        <f>E69</f>
        <v>0</v>
      </c>
    </row>
    <row r="5" spans="1:5" x14ac:dyDescent="0.25">
      <c r="A5" s="3" t="s">
        <v>26</v>
      </c>
      <c r="B5" s="3"/>
      <c r="C5" s="3" t="s">
        <v>27</v>
      </c>
      <c r="D5" s="3" t="s">
        <v>28</v>
      </c>
      <c r="E5" s="3" t="s">
        <v>29</v>
      </c>
    </row>
    <row r="6" spans="1:5" x14ac:dyDescent="0.25">
      <c r="B6" t="s">
        <v>9</v>
      </c>
      <c r="C6" s="8"/>
      <c r="D6" s="8"/>
      <c r="E6" s="8">
        <v>0</v>
      </c>
    </row>
    <row r="7" spans="1:5" x14ac:dyDescent="0.25">
      <c r="A7" t="s">
        <v>98</v>
      </c>
      <c r="B7" t="s">
        <v>31</v>
      </c>
      <c r="C7" s="8">
        <v>0</v>
      </c>
      <c r="D7" s="8">
        <v>0</v>
      </c>
      <c r="E7" s="8">
        <f t="shared" ref="E7:E67" si="0">E6-C7+D7</f>
        <v>0</v>
      </c>
    </row>
    <row r="8" spans="1:5" x14ac:dyDescent="0.25">
      <c r="E8" s="8">
        <f t="shared" si="0"/>
        <v>0</v>
      </c>
    </row>
    <row r="9" spans="1:5" x14ac:dyDescent="0.25">
      <c r="E9" s="8">
        <f t="shared" si="0"/>
        <v>0</v>
      </c>
    </row>
    <row r="10" spans="1:5" x14ac:dyDescent="0.25">
      <c r="E10" s="8">
        <f t="shared" si="0"/>
        <v>0</v>
      </c>
    </row>
    <row r="11" spans="1:5" x14ac:dyDescent="0.25">
      <c r="E11" s="8">
        <f t="shared" si="0"/>
        <v>0</v>
      </c>
    </row>
    <row r="12" spans="1:5" x14ac:dyDescent="0.25">
      <c r="E12" s="8">
        <f t="shared" si="0"/>
        <v>0</v>
      </c>
    </row>
    <row r="13" spans="1:5" x14ac:dyDescent="0.25">
      <c r="E13" s="8">
        <f t="shared" si="0"/>
        <v>0</v>
      </c>
    </row>
    <row r="14" spans="1:5" x14ac:dyDescent="0.25">
      <c r="E14" s="8">
        <f t="shared" si="0"/>
        <v>0</v>
      </c>
    </row>
    <row r="15" spans="1:5" x14ac:dyDescent="0.25">
      <c r="E15" s="8">
        <f t="shared" si="0"/>
        <v>0</v>
      </c>
    </row>
    <row r="16" spans="1:5" x14ac:dyDescent="0.25">
      <c r="E16" s="8">
        <f t="shared" si="0"/>
        <v>0</v>
      </c>
    </row>
    <row r="17" spans="5:5" x14ac:dyDescent="0.25">
      <c r="E17" s="8">
        <f t="shared" si="0"/>
        <v>0</v>
      </c>
    </row>
    <row r="18" spans="5:5" x14ac:dyDescent="0.25">
      <c r="E18" s="8">
        <f t="shared" si="0"/>
        <v>0</v>
      </c>
    </row>
    <row r="19" spans="5:5" x14ac:dyDescent="0.25">
      <c r="E19" s="8">
        <f t="shared" si="0"/>
        <v>0</v>
      </c>
    </row>
    <row r="20" spans="5:5" x14ac:dyDescent="0.25">
      <c r="E20" s="8">
        <f t="shared" si="0"/>
        <v>0</v>
      </c>
    </row>
    <row r="21" spans="5:5" x14ac:dyDescent="0.25">
      <c r="E21" s="8">
        <f t="shared" si="0"/>
        <v>0</v>
      </c>
    </row>
    <row r="22" spans="5:5" x14ac:dyDescent="0.25">
      <c r="E22" s="8">
        <f t="shared" si="0"/>
        <v>0</v>
      </c>
    </row>
    <row r="23" spans="5:5" x14ac:dyDescent="0.25">
      <c r="E23" s="8">
        <f t="shared" si="0"/>
        <v>0</v>
      </c>
    </row>
    <row r="24" spans="5:5" x14ac:dyDescent="0.25">
      <c r="E24" s="8">
        <f t="shared" si="0"/>
        <v>0</v>
      </c>
    </row>
    <row r="25" spans="5:5" x14ac:dyDescent="0.25">
      <c r="E25" s="8">
        <f t="shared" si="0"/>
        <v>0</v>
      </c>
    </row>
    <row r="26" spans="5:5" x14ac:dyDescent="0.25">
      <c r="E26" s="8">
        <f t="shared" si="0"/>
        <v>0</v>
      </c>
    </row>
    <row r="27" spans="5:5" x14ac:dyDescent="0.25">
      <c r="E27" s="8">
        <f t="shared" si="0"/>
        <v>0</v>
      </c>
    </row>
    <row r="28" spans="5:5" x14ac:dyDescent="0.25">
      <c r="E28" s="8">
        <f t="shared" si="0"/>
        <v>0</v>
      </c>
    </row>
    <row r="29" spans="5:5" x14ac:dyDescent="0.25">
      <c r="E29" s="8">
        <f t="shared" si="0"/>
        <v>0</v>
      </c>
    </row>
    <row r="30" spans="5:5" x14ac:dyDescent="0.25">
      <c r="E30" s="8">
        <f t="shared" si="0"/>
        <v>0</v>
      </c>
    </row>
    <row r="31" spans="5:5" x14ac:dyDescent="0.25">
      <c r="E31" s="8">
        <f t="shared" si="0"/>
        <v>0</v>
      </c>
    </row>
    <row r="32" spans="5:5" x14ac:dyDescent="0.25">
      <c r="E32" s="8">
        <f t="shared" si="0"/>
        <v>0</v>
      </c>
    </row>
    <row r="33" spans="5:5" x14ac:dyDescent="0.25">
      <c r="E33" s="8">
        <f t="shared" si="0"/>
        <v>0</v>
      </c>
    </row>
    <row r="34" spans="5:5" x14ac:dyDescent="0.25">
      <c r="E34" s="8">
        <f t="shared" si="0"/>
        <v>0</v>
      </c>
    </row>
    <row r="35" spans="5:5" x14ac:dyDescent="0.25">
      <c r="E35" s="8">
        <f t="shared" si="0"/>
        <v>0</v>
      </c>
    </row>
    <row r="36" spans="5:5" x14ac:dyDescent="0.25">
      <c r="E36" s="8">
        <f t="shared" si="0"/>
        <v>0</v>
      </c>
    </row>
    <row r="37" spans="5:5" x14ac:dyDescent="0.25">
      <c r="E37" s="8">
        <f t="shared" si="0"/>
        <v>0</v>
      </c>
    </row>
    <row r="38" spans="5:5" x14ac:dyDescent="0.25">
      <c r="E38" s="8">
        <f t="shared" si="0"/>
        <v>0</v>
      </c>
    </row>
    <row r="39" spans="5:5" x14ac:dyDescent="0.25">
      <c r="E39" s="8">
        <f t="shared" si="0"/>
        <v>0</v>
      </c>
    </row>
    <row r="40" spans="5:5" x14ac:dyDescent="0.25">
      <c r="E40" s="8">
        <f t="shared" si="0"/>
        <v>0</v>
      </c>
    </row>
    <row r="41" spans="5:5" x14ac:dyDescent="0.25">
      <c r="E41" s="8">
        <f t="shared" si="0"/>
        <v>0</v>
      </c>
    </row>
    <row r="42" spans="5:5" x14ac:dyDescent="0.25">
      <c r="E42" s="8">
        <f t="shared" si="0"/>
        <v>0</v>
      </c>
    </row>
    <row r="43" spans="5:5" x14ac:dyDescent="0.25">
      <c r="E43" s="8">
        <f t="shared" si="0"/>
        <v>0</v>
      </c>
    </row>
    <row r="44" spans="5:5" x14ac:dyDescent="0.25">
      <c r="E44" s="8">
        <f t="shared" si="0"/>
        <v>0</v>
      </c>
    </row>
    <row r="45" spans="5:5" x14ac:dyDescent="0.25">
      <c r="E45" s="8">
        <f t="shared" si="0"/>
        <v>0</v>
      </c>
    </row>
    <row r="46" spans="5:5" x14ac:dyDescent="0.25">
      <c r="E46" s="8">
        <f t="shared" si="0"/>
        <v>0</v>
      </c>
    </row>
    <row r="47" spans="5:5" x14ac:dyDescent="0.25">
      <c r="E47" s="8">
        <f t="shared" si="0"/>
        <v>0</v>
      </c>
    </row>
    <row r="48" spans="5:5" x14ac:dyDescent="0.25">
      <c r="E48" s="8">
        <f t="shared" si="0"/>
        <v>0</v>
      </c>
    </row>
    <row r="49" spans="5:5" x14ac:dyDescent="0.25">
      <c r="E49" s="8">
        <f t="shared" si="0"/>
        <v>0</v>
      </c>
    </row>
    <row r="50" spans="5:5" x14ac:dyDescent="0.25">
      <c r="E50" s="8">
        <f t="shared" si="0"/>
        <v>0</v>
      </c>
    </row>
    <row r="51" spans="5:5" x14ac:dyDescent="0.25">
      <c r="E51" s="8">
        <f t="shared" si="0"/>
        <v>0</v>
      </c>
    </row>
    <row r="52" spans="5:5" x14ac:dyDescent="0.25">
      <c r="E52" s="8">
        <f t="shared" si="0"/>
        <v>0</v>
      </c>
    </row>
    <row r="53" spans="5:5" x14ac:dyDescent="0.25">
      <c r="E53" s="8">
        <f t="shared" si="0"/>
        <v>0</v>
      </c>
    </row>
    <row r="54" spans="5:5" x14ac:dyDescent="0.25">
      <c r="E54" s="8">
        <f t="shared" si="0"/>
        <v>0</v>
      </c>
    </row>
    <row r="55" spans="5:5" x14ac:dyDescent="0.25">
      <c r="E55" s="8">
        <f t="shared" si="0"/>
        <v>0</v>
      </c>
    </row>
    <row r="56" spans="5:5" x14ac:dyDescent="0.25">
      <c r="E56" s="8">
        <f t="shared" si="0"/>
        <v>0</v>
      </c>
    </row>
    <row r="57" spans="5:5" x14ac:dyDescent="0.25">
      <c r="E57" s="8">
        <f t="shared" si="0"/>
        <v>0</v>
      </c>
    </row>
    <row r="58" spans="5:5" x14ac:dyDescent="0.25">
      <c r="E58" s="8">
        <f t="shared" si="0"/>
        <v>0</v>
      </c>
    </row>
    <row r="59" spans="5:5" x14ac:dyDescent="0.25">
      <c r="E59" s="8">
        <f t="shared" si="0"/>
        <v>0</v>
      </c>
    </row>
    <row r="60" spans="5:5" x14ac:dyDescent="0.25">
      <c r="E60" s="8">
        <f t="shared" si="0"/>
        <v>0</v>
      </c>
    </row>
    <row r="61" spans="5:5" x14ac:dyDescent="0.25">
      <c r="E61" s="8">
        <f t="shared" si="0"/>
        <v>0</v>
      </c>
    </row>
    <row r="62" spans="5:5" x14ac:dyDescent="0.25">
      <c r="E62" s="8">
        <f t="shared" si="0"/>
        <v>0</v>
      </c>
    </row>
    <row r="63" spans="5:5" x14ac:dyDescent="0.25">
      <c r="E63" s="8">
        <f t="shared" si="0"/>
        <v>0</v>
      </c>
    </row>
    <row r="64" spans="5:5" x14ac:dyDescent="0.25">
      <c r="E64" s="8">
        <f t="shared" si="0"/>
        <v>0</v>
      </c>
    </row>
    <row r="65" spans="5:5" x14ac:dyDescent="0.25">
      <c r="E65" s="8">
        <f t="shared" si="0"/>
        <v>0</v>
      </c>
    </row>
    <row r="66" spans="5:5" x14ac:dyDescent="0.25">
      <c r="E66" s="8">
        <f t="shared" si="0"/>
        <v>0</v>
      </c>
    </row>
    <row r="67" spans="5:5" x14ac:dyDescent="0.25">
      <c r="E67" s="8">
        <f t="shared" si="0"/>
        <v>0</v>
      </c>
    </row>
    <row r="68" spans="5:5" x14ac:dyDescent="0.25">
      <c r="E68" s="8">
        <f t="shared" ref="E68:E69" si="1">E67-C68+D68</f>
        <v>0</v>
      </c>
    </row>
    <row r="69" spans="5:5" x14ac:dyDescent="0.25">
      <c r="E69" s="8">
        <f t="shared" si="1"/>
        <v>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8F9C8-4DCC-4A8B-8917-2DB7ED755B23}">
  <sheetPr>
    <tabColor rgb="FF00B0F0"/>
  </sheetPr>
  <dimension ref="A1:I20"/>
  <sheetViews>
    <sheetView workbookViewId="0">
      <selection activeCell="E3" sqref="E3"/>
    </sheetView>
  </sheetViews>
  <sheetFormatPr defaultRowHeight="15" x14ac:dyDescent="0.25"/>
  <cols>
    <col min="1" max="1" width="13.5703125" customWidth="1"/>
    <col min="2" max="2" width="12" customWidth="1"/>
    <col min="3" max="3" width="11.140625" customWidth="1"/>
    <col min="5" max="5" width="13.140625" customWidth="1"/>
    <col min="7" max="7" width="10.7109375" bestFit="1" customWidth="1"/>
  </cols>
  <sheetData>
    <row r="1" spans="1:9" x14ac:dyDescent="0.25">
      <c r="A1" t="s">
        <v>200</v>
      </c>
      <c r="C1" t="s">
        <v>112</v>
      </c>
      <c r="E1">
        <v>875587</v>
      </c>
    </row>
    <row r="2" spans="1:9" x14ac:dyDescent="0.25">
      <c r="A2" t="s">
        <v>3</v>
      </c>
      <c r="C2" t="s">
        <v>114</v>
      </c>
      <c r="E2">
        <v>0</v>
      </c>
    </row>
    <row r="3" spans="1:9" x14ac:dyDescent="0.25">
      <c r="C3" t="s">
        <v>113</v>
      </c>
      <c r="E3">
        <f>E19</f>
        <v>42251.270000000004</v>
      </c>
    </row>
    <row r="5" spans="1:9" x14ac:dyDescent="0.25">
      <c r="A5" t="s">
        <v>26</v>
      </c>
      <c r="C5" t="s">
        <v>27</v>
      </c>
      <c r="D5" t="s">
        <v>28</v>
      </c>
      <c r="E5" t="s">
        <v>29</v>
      </c>
    </row>
    <row r="6" spans="1:9" x14ac:dyDescent="0.25">
      <c r="B6" t="s">
        <v>9</v>
      </c>
      <c r="E6">
        <v>875587</v>
      </c>
    </row>
    <row r="7" spans="1:9" x14ac:dyDescent="0.25">
      <c r="A7" s="147">
        <v>44865</v>
      </c>
      <c r="B7" t="s">
        <v>201</v>
      </c>
      <c r="C7">
        <v>84762.87</v>
      </c>
      <c r="E7">
        <f>E6-C7+D7</f>
        <v>790824.13</v>
      </c>
      <c r="G7" s="148">
        <v>44865</v>
      </c>
      <c r="H7" s="149">
        <v>84762.87</v>
      </c>
      <c r="I7" s="149">
        <v>101715.44399999999</v>
      </c>
    </row>
    <row r="8" spans="1:9" x14ac:dyDescent="0.25">
      <c r="A8" s="147">
        <v>44888</v>
      </c>
      <c r="B8" t="s">
        <v>201</v>
      </c>
      <c r="C8">
        <v>94033.89</v>
      </c>
      <c r="E8">
        <f t="shared" ref="E8:E19" si="0">E7-C8+D8</f>
        <v>696790.24</v>
      </c>
      <c r="G8" s="148">
        <v>44888</v>
      </c>
      <c r="H8" s="149">
        <v>94033.89</v>
      </c>
      <c r="I8" s="149">
        <v>112840.66799999999</v>
      </c>
    </row>
    <row r="9" spans="1:9" x14ac:dyDescent="0.25">
      <c r="A9" s="147">
        <v>44916</v>
      </c>
      <c r="B9" t="s">
        <v>201</v>
      </c>
      <c r="C9">
        <v>82535.63</v>
      </c>
      <c r="E9">
        <f t="shared" si="0"/>
        <v>614254.61</v>
      </c>
      <c r="G9" s="148">
        <v>44916</v>
      </c>
      <c r="H9" s="149">
        <v>82535.63</v>
      </c>
      <c r="I9" s="149">
        <v>99042.756000000008</v>
      </c>
    </row>
    <row r="10" spans="1:9" x14ac:dyDescent="0.25">
      <c r="A10" s="147">
        <v>44957</v>
      </c>
      <c r="B10" t="s">
        <v>201</v>
      </c>
      <c r="C10">
        <v>92684.73</v>
      </c>
      <c r="E10">
        <f t="shared" si="0"/>
        <v>521569.88</v>
      </c>
      <c r="G10" s="148">
        <v>44957</v>
      </c>
      <c r="H10" s="149">
        <v>92684.73</v>
      </c>
      <c r="I10" s="149">
        <v>111221.67599999999</v>
      </c>
    </row>
    <row r="11" spans="1:9" x14ac:dyDescent="0.25">
      <c r="A11" s="147">
        <v>44985</v>
      </c>
      <c r="B11" t="s">
        <v>201</v>
      </c>
      <c r="C11">
        <v>125448.94</v>
      </c>
      <c r="E11">
        <f t="shared" si="0"/>
        <v>396120.94</v>
      </c>
      <c r="G11" s="148">
        <v>44985</v>
      </c>
      <c r="H11" s="149">
        <v>125448.94</v>
      </c>
      <c r="I11" s="149">
        <v>150538.728</v>
      </c>
    </row>
    <row r="12" spans="1:9" x14ac:dyDescent="0.25">
      <c r="A12" s="147">
        <v>45016</v>
      </c>
      <c r="B12" t="s">
        <v>201</v>
      </c>
      <c r="C12">
        <v>182691.4</v>
      </c>
      <c r="E12">
        <f t="shared" si="0"/>
        <v>213429.54</v>
      </c>
      <c r="G12" s="148">
        <v>45016</v>
      </c>
      <c r="H12" s="149">
        <v>182742.96</v>
      </c>
      <c r="I12" s="149">
        <v>219291.552</v>
      </c>
    </row>
    <row r="13" spans="1:9" x14ac:dyDescent="0.25">
      <c r="A13" s="147">
        <v>45017</v>
      </c>
      <c r="B13" t="s">
        <v>201</v>
      </c>
      <c r="C13">
        <v>115400.5</v>
      </c>
      <c r="E13">
        <f t="shared" si="0"/>
        <v>98029.040000000008</v>
      </c>
      <c r="G13" s="148">
        <v>45042</v>
      </c>
      <c r="H13" s="149">
        <v>115400.5</v>
      </c>
      <c r="I13" s="149">
        <v>173573.304</v>
      </c>
    </row>
    <row r="14" spans="1:9" x14ac:dyDescent="0.25">
      <c r="A14" s="147">
        <v>45047</v>
      </c>
      <c r="B14" t="s">
        <v>201</v>
      </c>
      <c r="C14">
        <v>42645.97</v>
      </c>
      <c r="E14">
        <f t="shared" si="0"/>
        <v>55383.070000000007</v>
      </c>
      <c r="G14" s="147">
        <v>45047</v>
      </c>
      <c r="H14">
        <v>42645.97</v>
      </c>
      <c r="I14">
        <v>51175.163999999997</v>
      </c>
    </row>
    <row r="15" spans="1:9" x14ac:dyDescent="0.25">
      <c r="A15" s="147">
        <v>45078</v>
      </c>
      <c r="B15" t="s">
        <v>201</v>
      </c>
      <c r="C15">
        <v>13131.8</v>
      </c>
      <c r="E15">
        <f t="shared" si="0"/>
        <v>42251.270000000004</v>
      </c>
      <c r="G15" s="147">
        <v>45078</v>
      </c>
      <c r="H15">
        <v>13131.8</v>
      </c>
      <c r="I15">
        <v>15758.159999999998</v>
      </c>
    </row>
    <row r="16" spans="1:9" x14ac:dyDescent="0.25">
      <c r="E16">
        <f t="shared" si="0"/>
        <v>42251.270000000004</v>
      </c>
      <c r="G16" s="147">
        <v>45413</v>
      </c>
      <c r="H16">
        <v>13132.8</v>
      </c>
      <c r="I16">
        <v>15759.359999999999</v>
      </c>
    </row>
    <row r="17" spans="3:9" x14ac:dyDescent="0.25">
      <c r="E17">
        <f t="shared" si="0"/>
        <v>42251.270000000004</v>
      </c>
      <c r="H17">
        <v>875764.01000000013</v>
      </c>
      <c r="I17">
        <v>1050916.8120000002</v>
      </c>
    </row>
    <row r="18" spans="3:9" x14ac:dyDescent="0.25">
      <c r="E18">
        <f t="shared" si="0"/>
        <v>42251.270000000004</v>
      </c>
    </row>
    <row r="19" spans="3:9" x14ac:dyDescent="0.25">
      <c r="E19">
        <f t="shared" si="0"/>
        <v>42251.270000000004</v>
      </c>
    </row>
    <row r="20" spans="3:9" x14ac:dyDescent="0.25">
      <c r="C20">
        <v>479466.06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B8331-02D2-477E-A1B8-2E75ADB4BFA2}">
  <sheetPr>
    <tabColor rgb="FF00B0F0"/>
  </sheetPr>
  <dimension ref="A1:E61"/>
  <sheetViews>
    <sheetView workbookViewId="0">
      <selection activeCell="G15" sqref="G15"/>
    </sheetView>
  </sheetViews>
  <sheetFormatPr defaultRowHeight="15" x14ac:dyDescent="0.25"/>
  <cols>
    <col min="2" max="2" width="33.5703125" customWidth="1"/>
    <col min="4" max="4" width="10" bestFit="1" customWidth="1"/>
    <col min="5" max="5" width="11" customWidth="1"/>
    <col min="6" max="6" width="11.28515625" customWidth="1"/>
  </cols>
  <sheetData>
    <row r="1" spans="1:5" ht="21" x14ac:dyDescent="0.35">
      <c r="A1" s="7" t="s">
        <v>207</v>
      </c>
      <c r="C1" s="7"/>
      <c r="E1" s="8"/>
    </row>
    <row r="2" spans="1:5" ht="21" x14ac:dyDescent="0.35">
      <c r="A2" t="s">
        <v>3</v>
      </c>
      <c r="C2" s="7"/>
      <c r="E2" s="8"/>
    </row>
    <row r="3" spans="1:5" ht="21" x14ac:dyDescent="0.35">
      <c r="B3" s="7" t="s">
        <v>113</v>
      </c>
      <c r="C3" s="7"/>
      <c r="E3" s="8">
        <f>E61</f>
        <v>175000</v>
      </c>
    </row>
    <row r="5" spans="1:5" x14ac:dyDescent="0.25">
      <c r="A5" s="3" t="s">
        <v>26</v>
      </c>
      <c r="B5" s="3"/>
      <c r="C5" s="3" t="s">
        <v>27</v>
      </c>
      <c r="D5" s="3" t="s">
        <v>28</v>
      </c>
      <c r="E5" s="3" t="s">
        <v>29</v>
      </c>
    </row>
    <row r="6" spans="1:5" x14ac:dyDescent="0.25">
      <c r="B6" t="s">
        <v>9</v>
      </c>
      <c r="C6" s="8"/>
      <c r="D6" s="8"/>
      <c r="E6" s="8">
        <v>0</v>
      </c>
    </row>
    <row r="7" spans="1:5" x14ac:dyDescent="0.25">
      <c r="A7" t="s">
        <v>208</v>
      </c>
      <c r="B7" t="s">
        <v>209</v>
      </c>
      <c r="C7" s="8"/>
      <c r="D7" s="8">
        <v>175000</v>
      </c>
      <c r="E7" s="8">
        <f t="shared" ref="E7:E38" si="0">E6-C7+D7</f>
        <v>175000</v>
      </c>
    </row>
    <row r="8" spans="1:5" x14ac:dyDescent="0.25">
      <c r="E8" s="8">
        <f t="shared" si="0"/>
        <v>175000</v>
      </c>
    </row>
    <row r="9" spans="1:5" x14ac:dyDescent="0.25">
      <c r="B9" s="49"/>
      <c r="C9" s="8"/>
      <c r="E9" s="8">
        <f t="shared" si="0"/>
        <v>175000</v>
      </c>
    </row>
    <row r="10" spans="1:5" x14ac:dyDescent="0.25">
      <c r="B10" s="49"/>
      <c r="E10" s="8">
        <f t="shared" si="0"/>
        <v>175000</v>
      </c>
    </row>
    <row r="11" spans="1:5" x14ac:dyDescent="0.25">
      <c r="E11" s="8">
        <f t="shared" si="0"/>
        <v>175000</v>
      </c>
    </row>
    <row r="12" spans="1:5" x14ac:dyDescent="0.25">
      <c r="E12" s="8">
        <f t="shared" si="0"/>
        <v>175000</v>
      </c>
    </row>
    <row r="13" spans="1:5" x14ac:dyDescent="0.25">
      <c r="E13" s="8">
        <f t="shared" si="0"/>
        <v>175000</v>
      </c>
    </row>
    <row r="14" spans="1:5" x14ac:dyDescent="0.25">
      <c r="E14" s="8">
        <f t="shared" si="0"/>
        <v>175000</v>
      </c>
    </row>
    <row r="15" spans="1:5" x14ac:dyDescent="0.25">
      <c r="E15" s="8">
        <f t="shared" si="0"/>
        <v>175000</v>
      </c>
    </row>
    <row r="16" spans="1:5" x14ac:dyDescent="0.25">
      <c r="E16" s="8">
        <f t="shared" si="0"/>
        <v>175000</v>
      </c>
    </row>
    <row r="17" spans="5:5" x14ac:dyDescent="0.25">
      <c r="E17" s="8">
        <f t="shared" si="0"/>
        <v>175000</v>
      </c>
    </row>
    <row r="18" spans="5:5" x14ac:dyDescent="0.25">
      <c r="E18" s="8">
        <f t="shared" si="0"/>
        <v>175000</v>
      </c>
    </row>
    <row r="19" spans="5:5" x14ac:dyDescent="0.25">
      <c r="E19" s="8">
        <f t="shared" si="0"/>
        <v>175000</v>
      </c>
    </row>
    <row r="20" spans="5:5" x14ac:dyDescent="0.25">
      <c r="E20" s="8">
        <f t="shared" si="0"/>
        <v>175000</v>
      </c>
    </row>
    <row r="21" spans="5:5" x14ac:dyDescent="0.25">
      <c r="E21" s="8">
        <f t="shared" si="0"/>
        <v>175000</v>
      </c>
    </row>
    <row r="22" spans="5:5" x14ac:dyDescent="0.25">
      <c r="E22" s="8">
        <f t="shared" si="0"/>
        <v>175000</v>
      </c>
    </row>
    <row r="23" spans="5:5" x14ac:dyDescent="0.25">
      <c r="E23" s="8">
        <f t="shared" si="0"/>
        <v>175000</v>
      </c>
    </row>
    <row r="24" spans="5:5" x14ac:dyDescent="0.25">
      <c r="E24" s="8">
        <f t="shared" si="0"/>
        <v>175000</v>
      </c>
    </row>
    <row r="25" spans="5:5" x14ac:dyDescent="0.25">
      <c r="E25" s="8">
        <f t="shared" si="0"/>
        <v>175000</v>
      </c>
    </row>
    <row r="26" spans="5:5" x14ac:dyDescent="0.25">
      <c r="E26" s="8">
        <f t="shared" si="0"/>
        <v>175000</v>
      </c>
    </row>
    <row r="27" spans="5:5" x14ac:dyDescent="0.25">
      <c r="E27" s="8">
        <f t="shared" si="0"/>
        <v>175000</v>
      </c>
    </row>
    <row r="28" spans="5:5" x14ac:dyDescent="0.25">
      <c r="E28" s="8">
        <f t="shared" si="0"/>
        <v>175000</v>
      </c>
    </row>
    <row r="29" spans="5:5" x14ac:dyDescent="0.25">
      <c r="E29" s="8">
        <f t="shared" si="0"/>
        <v>175000</v>
      </c>
    </row>
    <row r="30" spans="5:5" x14ac:dyDescent="0.25">
      <c r="E30" s="8">
        <f t="shared" si="0"/>
        <v>175000</v>
      </c>
    </row>
    <row r="31" spans="5:5" x14ac:dyDescent="0.25">
      <c r="E31" s="8">
        <f t="shared" si="0"/>
        <v>175000</v>
      </c>
    </row>
    <row r="32" spans="5:5" x14ac:dyDescent="0.25">
      <c r="E32" s="8">
        <f t="shared" si="0"/>
        <v>175000</v>
      </c>
    </row>
    <row r="33" spans="5:5" x14ac:dyDescent="0.25">
      <c r="E33" s="8">
        <f t="shared" si="0"/>
        <v>175000</v>
      </c>
    </row>
    <row r="34" spans="5:5" x14ac:dyDescent="0.25">
      <c r="E34" s="8">
        <f t="shared" si="0"/>
        <v>175000</v>
      </c>
    </row>
    <row r="35" spans="5:5" x14ac:dyDescent="0.25">
      <c r="E35" s="8">
        <f t="shared" si="0"/>
        <v>175000</v>
      </c>
    </row>
    <row r="36" spans="5:5" x14ac:dyDescent="0.25">
      <c r="E36" s="8">
        <f t="shared" si="0"/>
        <v>175000</v>
      </c>
    </row>
    <row r="37" spans="5:5" x14ac:dyDescent="0.25">
      <c r="E37" s="8">
        <f t="shared" si="0"/>
        <v>175000</v>
      </c>
    </row>
    <row r="38" spans="5:5" x14ac:dyDescent="0.25">
      <c r="E38" s="8">
        <f t="shared" si="0"/>
        <v>175000</v>
      </c>
    </row>
    <row r="39" spans="5:5" x14ac:dyDescent="0.25">
      <c r="E39" s="8">
        <f t="shared" ref="E39:E61" si="1">E38-C39+D39</f>
        <v>175000</v>
      </c>
    </row>
    <row r="40" spans="5:5" x14ac:dyDescent="0.25">
      <c r="E40" s="8">
        <f t="shared" si="1"/>
        <v>175000</v>
      </c>
    </row>
    <row r="41" spans="5:5" x14ac:dyDescent="0.25">
      <c r="E41" s="8">
        <f t="shared" si="1"/>
        <v>175000</v>
      </c>
    </row>
    <row r="42" spans="5:5" x14ac:dyDescent="0.25">
      <c r="E42" s="8">
        <f t="shared" si="1"/>
        <v>175000</v>
      </c>
    </row>
    <row r="43" spans="5:5" x14ac:dyDescent="0.25">
      <c r="E43" s="8">
        <f t="shared" si="1"/>
        <v>175000</v>
      </c>
    </row>
    <row r="44" spans="5:5" x14ac:dyDescent="0.25">
      <c r="E44" s="8">
        <f t="shared" si="1"/>
        <v>175000</v>
      </c>
    </row>
    <row r="45" spans="5:5" x14ac:dyDescent="0.25">
      <c r="E45" s="8">
        <f t="shared" si="1"/>
        <v>175000</v>
      </c>
    </row>
    <row r="46" spans="5:5" x14ac:dyDescent="0.25">
      <c r="E46" s="8">
        <f t="shared" si="1"/>
        <v>175000</v>
      </c>
    </row>
    <row r="47" spans="5:5" x14ac:dyDescent="0.25">
      <c r="E47" s="8">
        <f t="shared" si="1"/>
        <v>175000</v>
      </c>
    </row>
    <row r="48" spans="5:5" x14ac:dyDescent="0.25">
      <c r="E48" s="8">
        <f t="shared" si="1"/>
        <v>175000</v>
      </c>
    </row>
    <row r="49" spans="5:5" x14ac:dyDescent="0.25">
      <c r="E49" s="8">
        <f t="shared" si="1"/>
        <v>175000</v>
      </c>
    </row>
    <row r="50" spans="5:5" x14ac:dyDescent="0.25">
      <c r="E50" s="8">
        <f t="shared" si="1"/>
        <v>175000</v>
      </c>
    </row>
    <row r="51" spans="5:5" x14ac:dyDescent="0.25">
      <c r="E51" s="8">
        <f t="shared" si="1"/>
        <v>175000</v>
      </c>
    </row>
    <row r="52" spans="5:5" x14ac:dyDescent="0.25">
      <c r="E52" s="8">
        <f t="shared" si="1"/>
        <v>175000</v>
      </c>
    </row>
    <row r="53" spans="5:5" x14ac:dyDescent="0.25">
      <c r="E53" s="8">
        <f t="shared" si="1"/>
        <v>175000</v>
      </c>
    </row>
    <row r="54" spans="5:5" x14ac:dyDescent="0.25">
      <c r="E54" s="8">
        <f t="shared" si="1"/>
        <v>175000</v>
      </c>
    </row>
    <row r="55" spans="5:5" x14ac:dyDescent="0.25">
      <c r="E55" s="8">
        <f t="shared" si="1"/>
        <v>175000</v>
      </c>
    </row>
    <row r="56" spans="5:5" x14ac:dyDescent="0.25">
      <c r="E56" s="8">
        <f t="shared" si="1"/>
        <v>175000</v>
      </c>
    </row>
    <row r="57" spans="5:5" x14ac:dyDescent="0.25">
      <c r="E57" s="8">
        <f t="shared" si="1"/>
        <v>175000</v>
      </c>
    </row>
    <row r="58" spans="5:5" x14ac:dyDescent="0.25">
      <c r="E58" s="8">
        <f t="shared" si="1"/>
        <v>175000</v>
      </c>
    </row>
    <row r="59" spans="5:5" x14ac:dyDescent="0.25">
      <c r="E59" s="8">
        <f t="shared" si="1"/>
        <v>175000</v>
      </c>
    </row>
    <row r="60" spans="5:5" x14ac:dyDescent="0.25">
      <c r="E60" s="8">
        <f t="shared" si="1"/>
        <v>175000</v>
      </c>
    </row>
    <row r="61" spans="5:5" x14ac:dyDescent="0.25">
      <c r="E61" s="8">
        <f t="shared" si="1"/>
        <v>175000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3E737-E8A3-48FA-91EF-21F2212F955C}">
  <sheetPr>
    <tabColor rgb="FFFF0000"/>
  </sheetPr>
  <dimension ref="A3:B7"/>
  <sheetViews>
    <sheetView workbookViewId="0">
      <selection activeCell="A17" sqref="A17"/>
    </sheetView>
  </sheetViews>
  <sheetFormatPr defaultRowHeight="15" x14ac:dyDescent="0.25"/>
  <cols>
    <col min="1" max="1" width="18.28515625" bestFit="1" customWidth="1"/>
    <col min="2" max="14" width="14.7109375" bestFit="1" customWidth="1"/>
  </cols>
  <sheetData>
    <row r="3" spans="1:2" x14ac:dyDescent="0.25">
      <c r="A3" s="66" t="s">
        <v>103</v>
      </c>
      <c r="B3" t="s">
        <v>199</v>
      </c>
    </row>
    <row r="4" spans="1:2" x14ac:dyDescent="0.25">
      <c r="A4" s="67" t="s">
        <v>106</v>
      </c>
      <c r="B4">
        <v>507427.69999999995</v>
      </c>
    </row>
    <row r="5" spans="1:2" x14ac:dyDescent="0.25">
      <c r="A5" s="67" t="s">
        <v>5</v>
      </c>
      <c r="B5">
        <v>400000</v>
      </c>
    </row>
    <row r="6" spans="1:2" x14ac:dyDescent="0.25">
      <c r="A6" s="67" t="s">
        <v>105</v>
      </c>
      <c r="B6">
        <v>1172769.77</v>
      </c>
    </row>
    <row r="7" spans="1:2" x14ac:dyDescent="0.25">
      <c r="A7" s="67" t="s">
        <v>104</v>
      </c>
      <c r="B7">
        <v>2080197.47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F7CFE-CF8D-43E4-995A-E4F2CAD18941}">
  <sheetPr>
    <tabColor rgb="FFFF0000"/>
  </sheetPr>
  <dimension ref="A3:E16"/>
  <sheetViews>
    <sheetView workbookViewId="0">
      <selection activeCell="L19" sqref="L19"/>
    </sheetView>
  </sheetViews>
  <sheetFormatPr defaultRowHeight="15" x14ac:dyDescent="0.25"/>
  <cols>
    <col min="1" max="1" width="10.7109375" bestFit="1" customWidth="1"/>
    <col min="2" max="5" width="14.28515625" bestFit="1" customWidth="1"/>
  </cols>
  <sheetData>
    <row r="3" spans="1:5" x14ac:dyDescent="0.25">
      <c r="B3" t="s">
        <v>109</v>
      </c>
      <c r="C3" t="s">
        <v>135</v>
      </c>
      <c r="D3" t="s">
        <v>218</v>
      </c>
      <c r="E3" t="s">
        <v>219</v>
      </c>
    </row>
    <row r="4" spans="1:5" x14ac:dyDescent="0.25">
      <c r="A4" s="67" t="s">
        <v>87</v>
      </c>
      <c r="B4" s="68">
        <v>420130</v>
      </c>
      <c r="C4" s="68">
        <v>409373</v>
      </c>
      <c r="D4" s="68">
        <v>409373</v>
      </c>
      <c r="E4" s="68">
        <v>9598</v>
      </c>
    </row>
    <row r="5" spans="1:5" x14ac:dyDescent="0.25">
      <c r="A5" s="67" t="s">
        <v>76</v>
      </c>
      <c r="B5" s="68">
        <v>423427.69</v>
      </c>
      <c r="C5" s="68">
        <v>413304.29</v>
      </c>
      <c r="D5" s="68">
        <v>413304.29</v>
      </c>
      <c r="E5" s="68"/>
    </row>
    <row r="6" spans="1:5" x14ac:dyDescent="0.25">
      <c r="A6" s="67" t="s">
        <v>77</v>
      </c>
      <c r="B6" s="68">
        <v>421130</v>
      </c>
      <c r="C6" s="68">
        <v>423861</v>
      </c>
      <c r="D6" s="68">
        <v>423861</v>
      </c>
      <c r="E6" s="68"/>
    </row>
    <row r="7" spans="1:5" x14ac:dyDescent="0.25">
      <c r="A7" s="67" t="s">
        <v>78</v>
      </c>
      <c r="B7" s="68">
        <v>428703</v>
      </c>
      <c r="C7" s="68">
        <v>344091</v>
      </c>
      <c r="D7" s="68">
        <v>344091</v>
      </c>
      <c r="E7" s="68"/>
    </row>
    <row r="8" spans="1:5" x14ac:dyDescent="0.25">
      <c r="A8" s="67" t="s">
        <v>79</v>
      </c>
      <c r="B8" s="68">
        <v>433626</v>
      </c>
      <c r="C8" s="68">
        <v>357828</v>
      </c>
      <c r="D8" s="68">
        <v>357828</v>
      </c>
      <c r="E8" s="68"/>
    </row>
    <row r="9" spans="1:5" x14ac:dyDescent="0.25">
      <c r="A9" s="67" t="s">
        <v>80</v>
      </c>
      <c r="B9" s="68">
        <v>436004</v>
      </c>
      <c r="C9" s="68">
        <v>365139</v>
      </c>
      <c r="D9" s="68">
        <v>365139</v>
      </c>
      <c r="E9" s="68"/>
    </row>
    <row r="10" spans="1:5" x14ac:dyDescent="0.25">
      <c r="A10" s="67" t="s">
        <v>81</v>
      </c>
      <c r="B10" s="68">
        <v>437442</v>
      </c>
      <c r="C10" s="68">
        <v>360998</v>
      </c>
      <c r="D10" s="68">
        <v>360998</v>
      </c>
      <c r="E10" s="68"/>
    </row>
    <row r="11" spans="1:5" x14ac:dyDescent="0.25">
      <c r="A11" s="67" t="s">
        <v>82</v>
      </c>
      <c r="B11" s="68">
        <v>434004</v>
      </c>
      <c r="C11" s="68">
        <v>368429</v>
      </c>
      <c r="D11" s="68">
        <v>368429</v>
      </c>
      <c r="E11" s="68"/>
    </row>
    <row r="12" spans="1:5" x14ac:dyDescent="0.25">
      <c r="A12" s="67" t="s">
        <v>83</v>
      </c>
      <c r="B12" s="68">
        <v>446604</v>
      </c>
      <c r="C12" s="68">
        <v>393786</v>
      </c>
      <c r="D12" s="68">
        <v>393786</v>
      </c>
      <c r="E12" s="68"/>
    </row>
    <row r="13" spans="1:5" x14ac:dyDescent="0.25">
      <c r="A13" s="67" t="s">
        <v>84</v>
      </c>
      <c r="B13" s="68">
        <v>420028</v>
      </c>
      <c r="C13" s="68">
        <v>4367</v>
      </c>
      <c r="D13" s="68">
        <v>4367</v>
      </c>
      <c r="E13" s="68"/>
    </row>
    <row r="14" spans="1:5" x14ac:dyDescent="0.25">
      <c r="A14" s="67" t="s">
        <v>85</v>
      </c>
      <c r="B14" s="68">
        <v>422620</v>
      </c>
      <c r="C14" s="68">
        <v>9052</v>
      </c>
      <c r="D14" s="68">
        <v>9052</v>
      </c>
      <c r="E14" s="68"/>
    </row>
    <row r="15" spans="1:5" x14ac:dyDescent="0.25">
      <c r="A15" s="67" t="s">
        <v>86</v>
      </c>
      <c r="B15" s="68">
        <v>438650.1</v>
      </c>
      <c r="C15" s="68">
        <v>9068.74</v>
      </c>
      <c r="D15" s="68">
        <v>9068.74</v>
      </c>
      <c r="E15" s="68"/>
    </row>
    <row r="16" spans="1:5" x14ac:dyDescent="0.25">
      <c r="A16" s="67" t="s">
        <v>104</v>
      </c>
      <c r="B16">
        <v>5162368.7899999991</v>
      </c>
      <c r="C16">
        <v>3459297.0300000003</v>
      </c>
      <c r="D16">
        <v>3459297.0300000003</v>
      </c>
      <c r="E16">
        <v>9598</v>
      </c>
    </row>
  </sheetData>
  <pageMargins left="0.7" right="0.7" top="0.75" bottom="0.75" header="0.3" footer="0.3"/>
  <pageSetup paperSize="9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1FB49-00D7-490A-8693-D65460E4722A}">
  <sheetPr>
    <tabColor rgb="FFFF0000"/>
  </sheetPr>
  <dimension ref="A3:E16"/>
  <sheetViews>
    <sheetView workbookViewId="0">
      <selection activeCell="N23" sqref="N23"/>
    </sheetView>
  </sheetViews>
  <sheetFormatPr defaultRowHeight="15" x14ac:dyDescent="0.25"/>
  <cols>
    <col min="1" max="1" width="12.5703125" bestFit="1" customWidth="1"/>
    <col min="2" max="5" width="14.28515625" bestFit="1" customWidth="1"/>
  </cols>
  <sheetData>
    <row r="3" spans="1:5" x14ac:dyDescent="0.25">
      <c r="A3" s="66" t="s">
        <v>103</v>
      </c>
      <c r="B3" t="s">
        <v>109</v>
      </c>
      <c r="C3" t="s">
        <v>135</v>
      </c>
      <c r="D3" t="s">
        <v>218</v>
      </c>
      <c r="E3" t="s">
        <v>219</v>
      </c>
    </row>
    <row r="4" spans="1:5" x14ac:dyDescent="0.25">
      <c r="A4" s="67" t="s">
        <v>87</v>
      </c>
      <c r="B4" s="68">
        <v>1000</v>
      </c>
      <c r="C4" s="68">
        <v>5134</v>
      </c>
      <c r="D4" s="68">
        <v>5134</v>
      </c>
      <c r="E4" s="68">
        <v>16594</v>
      </c>
    </row>
    <row r="5" spans="1:5" x14ac:dyDescent="0.25">
      <c r="A5" s="67" t="s">
        <v>76</v>
      </c>
      <c r="B5" s="68">
        <v>1000</v>
      </c>
      <c r="C5" s="68">
        <v>5783</v>
      </c>
      <c r="D5" s="68">
        <v>5783</v>
      </c>
      <c r="E5" s="68"/>
    </row>
    <row r="6" spans="1:5" x14ac:dyDescent="0.25">
      <c r="A6" s="67" t="s">
        <v>77</v>
      </c>
      <c r="B6" s="68">
        <v>0</v>
      </c>
      <c r="C6" s="68">
        <v>22405</v>
      </c>
      <c r="D6" s="68">
        <v>22405</v>
      </c>
      <c r="E6" s="68"/>
    </row>
    <row r="7" spans="1:5" x14ac:dyDescent="0.25">
      <c r="A7" s="67" t="s">
        <v>78</v>
      </c>
      <c r="B7" s="68">
        <v>3080</v>
      </c>
      <c r="C7" s="68">
        <v>15732.5</v>
      </c>
      <c r="D7" s="68">
        <v>15732.5</v>
      </c>
      <c r="E7" s="68"/>
    </row>
    <row r="8" spans="1:5" x14ac:dyDescent="0.25">
      <c r="A8" s="67" t="s">
        <v>79</v>
      </c>
      <c r="B8" s="68">
        <v>5253</v>
      </c>
      <c r="C8" s="68">
        <v>6938</v>
      </c>
      <c r="D8" s="68">
        <v>6938</v>
      </c>
      <c r="E8" s="68"/>
    </row>
    <row r="9" spans="1:5" x14ac:dyDescent="0.25">
      <c r="A9" s="67" t="s">
        <v>80</v>
      </c>
      <c r="B9" s="68">
        <v>3123.73</v>
      </c>
      <c r="C9" s="68">
        <v>4335</v>
      </c>
      <c r="D9" s="68">
        <v>4335</v>
      </c>
      <c r="E9" s="68"/>
    </row>
    <row r="10" spans="1:5" x14ac:dyDescent="0.25">
      <c r="A10" s="67" t="s">
        <v>81</v>
      </c>
      <c r="B10" s="68">
        <v>6775</v>
      </c>
      <c r="C10" s="68">
        <v>990</v>
      </c>
      <c r="D10" s="68">
        <v>990</v>
      </c>
      <c r="E10" s="68"/>
    </row>
    <row r="11" spans="1:5" x14ac:dyDescent="0.25">
      <c r="A11" s="67" t="s">
        <v>82</v>
      </c>
      <c r="B11" s="68">
        <v>4335</v>
      </c>
      <c r="C11" s="68">
        <v>4288</v>
      </c>
      <c r="D11" s="68">
        <v>4288</v>
      </c>
      <c r="E11" s="68"/>
    </row>
    <row r="12" spans="1:5" x14ac:dyDescent="0.25">
      <c r="A12" s="67" t="s">
        <v>83</v>
      </c>
      <c r="B12" s="68">
        <v>4464</v>
      </c>
      <c r="C12" s="68">
        <v>5916</v>
      </c>
      <c r="D12" s="68">
        <v>5916</v>
      </c>
      <c r="E12" s="68"/>
    </row>
    <row r="13" spans="1:5" x14ac:dyDescent="0.25">
      <c r="A13" s="67" t="s">
        <v>84</v>
      </c>
      <c r="B13" s="68">
        <v>1857</v>
      </c>
      <c r="C13" s="68">
        <v>3061</v>
      </c>
      <c r="D13" s="68">
        <v>3061</v>
      </c>
      <c r="E13" s="68"/>
    </row>
    <row r="14" spans="1:5" x14ac:dyDescent="0.25">
      <c r="A14" s="67" t="s">
        <v>85</v>
      </c>
      <c r="B14" s="68">
        <v>3319</v>
      </c>
      <c r="C14" s="68">
        <v>3954</v>
      </c>
      <c r="D14" s="68">
        <v>3954</v>
      </c>
      <c r="E14" s="68"/>
    </row>
    <row r="15" spans="1:5" x14ac:dyDescent="0.25">
      <c r="A15" s="67" t="s">
        <v>86</v>
      </c>
      <c r="B15" s="68">
        <v>1824.83</v>
      </c>
      <c r="C15" s="68">
        <v>4850</v>
      </c>
      <c r="D15" s="68">
        <v>4850</v>
      </c>
      <c r="E15" s="68"/>
    </row>
    <row r="16" spans="1:5" x14ac:dyDescent="0.25">
      <c r="A16" s="67" t="s">
        <v>104</v>
      </c>
      <c r="B16" s="68">
        <v>36031.56</v>
      </c>
      <c r="C16" s="68">
        <v>83386.5</v>
      </c>
      <c r="D16" s="68">
        <v>83386.5</v>
      </c>
      <c r="E16" s="68">
        <v>16594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B3898-65B7-4F5C-B6FB-E2D44829C0FC}">
  <sheetPr>
    <tabColor rgb="FFFF0000"/>
  </sheetPr>
  <dimension ref="A3:E16"/>
  <sheetViews>
    <sheetView workbookViewId="0">
      <selection activeCell="L18" sqref="L18"/>
    </sheetView>
  </sheetViews>
  <sheetFormatPr defaultRowHeight="15" x14ac:dyDescent="0.25"/>
  <cols>
    <col min="1" max="1" width="12.5703125" bestFit="1" customWidth="1"/>
    <col min="2" max="5" width="14.28515625" bestFit="1" customWidth="1"/>
  </cols>
  <sheetData>
    <row r="3" spans="1:5" x14ac:dyDescent="0.25">
      <c r="A3" s="66" t="s">
        <v>103</v>
      </c>
      <c r="B3" t="s">
        <v>109</v>
      </c>
      <c r="C3" t="s">
        <v>135</v>
      </c>
      <c r="D3" t="s">
        <v>218</v>
      </c>
      <c r="E3" t="s">
        <v>219</v>
      </c>
    </row>
    <row r="4" spans="1:5" x14ac:dyDescent="0.25">
      <c r="A4" s="67" t="s">
        <v>87</v>
      </c>
      <c r="B4">
        <v>85734</v>
      </c>
      <c r="C4">
        <v>85734</v>
      </c>
      <c r="D4">
        <v>60734</v>
      </c>
      <c r="E4">
        <v>0</v>
      </c>
    </row>
    <row r="5" spans="1:5" x14ac:dyDescent="0.25">
      <c r="A5" s="67" t="s">
        <v>76</v>
      </c>
      <c r="B5">
        <v>85734</v>
      </c>
      <c r="C5">
        <v>85734</v>
      </c>
      <c r="D5">
        <v>60734</v>
      </c>
      <c r="E5">
        <v>0</v>
      </c>
    </row>
    <row r="6" spans="1:5" x14ac:dyDescent="0.25">
      <c r="A6" s="67" t="s">
        <v>77</v>
      </c>
      <c r="B6">
        <v>85734</v>
      </c>
      <c r="C6">
        <v>85734</v>
      </c>
      <c r="D6">
        <v>60734</v>
      </c>
      <c r="E6">
        <v>0</v>
      </c>
    </row>
    <row r="7" spans="1:5" x14ac:dyDescent="0.25">
      <c r="A7" s="67" t="s">
        <v>78</v>
      </c>
      <c r="B7">
        <v>85734</v>
      </c>
      <c r="C7">
        <v>85734</v>
      </c>
      <c r="D7">
        <v>734</v>
      </c>
      <c r="E7">
        <v>0</v>
      </c>
    </row>
    <row r="8" spans="1:5" x14ac:dyDescent="0.25">
      <c r="A8" s="67" t="s">
        <v>79</v>
      </c>
      <c r="B8">
        <v>85734</v>
      </c>
      <c r="C8">
        <v>85734</v>
      </c>
      <c r="D8">
        <v>734</v>
      </c>
      <c r="E8">
        <v>0</v>
      </c>
    </row>
    <row r="9" spans="1:5" x14ac:dyDescent="0.25">
      <c r="A9" s="67" t="s">
        <v>80</v>
      </c>
      <c r="B9">
        <v>85734</v>
      </c>
      <c r="C9">
        <v>85734</v>
      </c>
      <c r="D9">
        <v>734</v>
      </c>
      <c r="E9">
        <v>0</v>
      </c>
    </row>
    <row r="10" spans="1:5" x14ac:dyDescent="0.25">
      <c r="A10" s="67" t="s">
        <v>81</v>
      </c>
      <c r="B10">
        <v>85734</v>
      </c>
      <c r="C10">
        <v>85734</v>
      </c>
      <c r="D10">
        <v>734</v>
      </c>
      <c r="E10">
        <v>0</v>
      </c>
    </row>
    <row r="11" spans="1:5" x14ac:dyDescent="0.25">
      <c r="A11" s="67" t="s">
        <v>82</v>
      </c>
      <c r="B11">
        <v>85734</v>
      </c>
      <c r="C11">
        <v>85734</v>
      </c>
      <c r="D11">
        <v>734</v>
      </c>
      <c r="E11">
        <v>0</v>
      </c>
    </row>
    <row r="12" spans="1:5" x14ac:dyDescent="0.25">
      <c r="A12" s="67" t="s">
        <v>83</v>
      </c>
      <c r="B12">
        <v>85734</v>
      </c>
      <c r="C12">
        <v>85734</v>
      </c>
      <c r="D12">
        <v>734</v>
      </c>
      <c r="E12">
        <v>0</v>
      </c>
    </row>
    <row r="13" spans="1:5" x14ac:dyDescent="0.25">
      <c r="A13" s="67" t="s">
        <v>84</v>
      </c>
      <c r="B13">
        <v>85734</v>
      </c>
      <c r="C13">
        <v>85734</v>
      </c>
      <c r="D13">
        <v>0</v>
      </c>
      <c r="E13">
        <v>0</v>
      </c>
    </row>
    <row r="14" spans="1:5" x14ac:dyDescent="0.25">
      <c r="A14" s="67" t="s">
        <v>85</v>
      </c>
      <c r="B14">
        <v>85734</v>
      </c>
      <c r="C14">
        <v>60734</v>
      </c>
      <c r="D14">
        <v>0</v>
      </c>
      <c r="E14">
        <v>0</v>
      </c>
    </row>
    <row r="15" spans="1:5" x14ac:dyDescent="0.25">
      <c r="A15" s="67" t="s">
        <v>86</v>
      </c>
      <c r="B15">
        <v>85734</v>
      </c>
      <c r="C15">
        <v>60734</v>
      </c>
      <c r="D15">
        <v>0</v>
      </c>
      <c r="E15">
        <v>0</v>
      </c>
    </row>
    <row r="16" spans="1:5" x14ac:dyDescent="0.25">
      <c r="A16" s="67" t="s">
        <v>104</v>
      </c>
      <c r="B16">
        <v>1028808</v>
      </c>
      <c r="C16">
        <v>978808</v>
      </c>
      <c r="D16">
        <v>186606</v>
      </c>
      <c r="E16"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5E4DF-8B88-4496-AD9E-0FA943CAAC09}">
  <dimension ref="A1:Q182"/>
  <sheetViews>
    <sheetView workbookViewId="0">
      <selection activeCell="D9" sqref="D9:E9"/>
    </sheetView>
  </sheetViews>
  <sheetFormatPr defaultRowHeight="15" x14ac:dyDescent="0.25"/>
  <sheetData>
    <row r="1" spans="1:17" ht="15.75" x14ac:dyDescent="0.25">
      <c r="A1" s="130"/>
      <c r="B1" s="131"/>
      <c r="C1" s="173"/>
      <c r="D1" s="169"/>
      <c r="E1" s="130"/>
      <c r="F1" s="174"/>
      <c r="G1" s="169"/>
      <c r="H1" s="169"/>
      <c r="I1" s="169"/>
      <c r="J1" s="169"/>
      <c r="K1" s="169"/>
      <c r="L1" s="169"/>
      <c r="M1" s="169"/>
      <c r="N1" s="169"/>
      <c r="O1" s="169"/>
      <c r="P1" s="130"/>
      <c r="Q1" s="131"/>
    </row>
    <row r="2" spans="1:17" x14ac:dyDescent="0.25">
      <c r="A2" s="130"/>
      <c r="B2" s="131"/>
      <c r="C2" s="175"/>
      <c r="D2" s="169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1:17" ht="15.75" x14ac:dyDescent="0.25">
      <c r="A3" s="169"/>
      <c r="B3" s="169"/>
      <c r="C3" s="169"/>
      <c r="D3" s="169"/>
      <c r="E3" s="169"/>
      <c r="F3" s="174"/>
      <c r="G3" s="169"/>
      <c r="H3" s="169"/>
      <c r="I3" s="169"/>
      <c r="J3" s="169"/>
      <c r="K3" s="169"/>
      <c r="L3" s="169"/>
      <c r="M3" s="169"/>
      <c r="N3" s="169"/>
      <c r="O3" s="169"/>
      <c r="P3" s="130"/>
      <c r="Q3" s="130"/>
    </row>
    <row r="4" spans="1:17" x14ac:dyDescent="0.25">
      <c r="A4" s="130"/>
      <c r="B4" s="168"/>
      <c r="C4" s="169"/>
      <c r="D4" s="169"/>
      <c r="E4" s="169"/>
      <c r="F4" s="169"/>
      <c r="G4" s="130"/>
      <c r="H4" s="130"/>
      <c r="I4" s="168"/>
      <c r="J4" s="169"/>
      <c r="K4" s="169"/>
      <c r="L4" s="171"/>
      <c r="M4" s="169"/>
      <c r="N4" s="130"/>
      <c r="O4" s="130"/>
      <c r="P4" s="130"/>
      <c r="Q4" s="130"/>
    </row>
    <row r="5" spans="1:17" x14ac:dyDescent="0.25">
      <c r="A5" s="130"/>
      <c r="B5" s="168"/>
      <c r="C5" s="169"/>
      <c r="D5" s="169"/>
      <c r="E5" s="170"/>
      <c r="F5" s="169"/>
      <c r="G5" s="130"/>
      <c r="H5" s="130"/>
      <c r="I5" s="168"/>
      <c r="J5" s="169"/>
      <c r="K5" s="169"/>
      <c r="L5" s="171"/>
      <c r="M5" s="169"/>
      <c r="N5" s="130"/>
      <c r="O5" s="130"/>
      <c r="P5" s="130"/>
      <c r="Q5" s="130"/>
    </row>
    <row r="6" spans="1:17" x14ac:dyDescent="0.25">
      <c r="A6" s="130"/>
      <c r="B6" s="168"/>
      <c r="C6" s="169"/>
      <c r="D6" s="169"/>
      <c r="E6" s="172"/>
      <c r="F6" s="169"/>
      <c r="G6" s="130"/>
      <c r="H6" s="130"/>
      <c r="I6" s="168"/>
      <c r="J6" s="169"/>
      <c r="K6" s="169"/>
      <c r="L6" s="171"/>
      <c r="M6" s="169"/>
      <c r="N6" s="130"/>
      <c r="O6" s="130"/>
      <c r="P6" s="130"/>
      <c r="Q6" s="130"/>
    </row>
    <row r="7" spans="1:17" x14ac:dyDescent="0.25">
      <c r="A7" s="130"/>
      <c r="B7" s="168"/>
      <c r="C7" s="169"/>
      <c r="D7" s="130"/>
      <c r="E7" s="172"/>
      <c r="F7" s="169"/>
      <c r="G7" s="130"/>
      <c r="H7" s="130"/>
      <c r="I7" s="168"/>
      <c r="J7" s="169"/>
      <c r="K7" s="169"/>
      <c r="L7" s="171"/>
      <c r="M7" s="169"/>
      <c r="N7" s="130"/>
      <c r="O7" s="130"/>
      <c r="P7" s="130"/>
      <c r="Q7" s="130"/>
    </row>
    <row r="8" spans="1:17" x14ac:dyDescent="0.25">
      <c r="A8" s="130"/>
      <c r="B8" s="176"/>
      <c r="C8" s="169"/>
      <c r="D8" s="169"/>
      <c r="E8" s="171"/>
      <c r="F8" s="169"/>
      <c r="G8" s="176"/>
      <c r="H8" s="169"/>
      <c r="I8" s="169"/>
      <c r="J8" s="170"/>
      <c r="K8" s="169"/>
      <c r="L8" s="169"/>
      <c r="M8" s="169"/>
      <c r="N8" s="169"/>
      <c r="O8" s="169"/>
      <c r="P8" s="130"/>
      <c r="Q8" s="130"/>
    </row>
    <row r="9" spans="1:17" x14ac:dyDescent="0.25">
      <c r="A9" s="130"/>
      <c r="B9" s="132"/>
      <c r="C9" s="130"/>
      <c r="D9" s="176"/>
      <c r="E9" s="169"/>
      <c r="F9" s="130"/>
      <c r="G9" s="130"/>
      <c r="H9" s="130"/>
      <c r="I9" s="130"/>
      <c r="J9" s="130"/>
      <c r="K9" s="130"/>
      <c r="L9" s="130"/>
      <c r="M9" s="133"/>
      <c r="N9" s="130"/>
      <c r="O9" s="133"/>
      <c r="P9" s="130"/>
      <c r="Q9" s="133"/>
    </row>
    <row r="10" spans="1:17" x14ac:dyDescent="0.25">
      <c r="A10" s="130"/>
      <c r="B10" s="170"/>
      <c r="C10" s="169"/>
      <c r="D10" s="170"/>
      <c r="E10" s="169"/>
      <c r="F10" s="169"/>
      <c r="G10" s="169"/>
      <c r="H10" s="169"/>
      <c r="I10" s="169"/>
      <c r="J10" s="169"/>
      <c r="K10" s="169"/>
      <c r="L10" s="169"/>
      <c r="M10" s="169"/>
      <c r="N10" s="177"/>
      <c r="O10" s="169"/>
      <c r="P10" s="177"/>
      <c r="Q10" s="169"/>
    </row>
    <row r="11" spans="1:17" x14ac:dyDescent="0.25">
      <c r="A11" s="130"/>
      <c r="B11" s="170"/>
      <c r="C11" s="169"/>
      <c r="D11" s="170"/>
      <c r="E11" s="169"/>
      <c r="F11" s="169"/>
      <c r="G11" s="169"/>
      <c r="H11" s="169"/>
      <c r="I11" s="169"/>
      <c r="J11" s="169"/>
      <c r="K11" s="177"/>
      <c r="L11" s="169"/>
      <c r="M11" s="169"/>
      <c r="N11" s="169"/>
      <c r="O11" s="169"/>
      <c r="P11" s="177"/>
      <c r="Q11" s="169"/>
    </row>
    <row r="12" spans="1:17" x14ac:dyDescent="0.25">
      <c r="A12" s="130"/>
      <c r="B12" s="170"/>
      <c r="C12" s="169"/>
      <c r="D12" s="170"/>
      <c r="E12" s="169"/>
      <c r="F12" s="169"/>
      <c r="G12" s="169"/>
      <c r="H12" s="169"/>
      <c r="I12" s="169"/>
      <c r="J12" s="169"/>
      <c r="K12" s="169"/>
      <c r="L12" s="169"/>
      <c r="M12" s="169"/>
      <c r="N12" s="177"/>
      <c r="O12" s="169"/>
      <c r="P12" s="177"/>
      <c r="Q12" s="169"/>
    </row>
    <row r="13" spans="1:17" x14ac:dyDescent="0.25">
      <c r="A13" s="130"/>
      <c r="B13" s="170"/>
      <c r="C13" s="169"/>
      <c r="D13" s="170"/>
      <c r="E13" s="169"/>
      <c r="F13" s="169"/>
      <c r="G13" s="169"/>
      <c r="H13" s="169"/>
      <c r="I13" s="169"/>
      <c r="J13" s="169"/>
      <c r="K13" s="169"/>
      <c r="L13" s="169"/>
      <c r="M13" s="169"/>
      <c r="N13" s="177"/>
      <c r="O13" s="169"/>
      <c r="P13" s="177"/>
      <c r="Q13" s="169"/>
    </row>
    <row r="14" spans="1:17" x14ac:dyDescent="0.25">
      <c r="A14" s="130"/>
      <c r="B14" s="170"/>
      <c r="C14" s="169"/>
      <c r="D14" s="170"/>
      <c r="E14" s="169"/>
      <c r="F14" s="169"/>
      <c r="G14" s="169"/>
      <c r="H14" s="169"/>
      <c r="I14" s="169"/>
      <c r="J14" s="169"/>
      <c r="K14" s="177"/>
      <c r="L14" s="169"/>
      <c r="M14" s="169"/>
      <c r="N14" s="169"/>
      <c r="O14" s="169"/>
      <c r="P14" s="177"/>
      <c r="Q14" s="169"/>
    </row>
    <row r="15" spans="1:17" x14ac:dyDescent="0.25">
      <c r="A15" s="130"/>
      <c r="B15" s="170"/>
      <c r="C15" s="169"/>
      <c r="D15" s="170"/>
      <c r="E15" s="169"/>
      <c r="F15" s="169"/>
      <c r="G15" s="169"/>
      <c r="H15" s="169"/>
      <c r="I15" s="169"/>
      <c r="J15" s="169"/>
      <c r="K15" s="177"/>
      <c r="L15" s="169"/>
      <c r="M15" s="169"/>
      <c r="N15" s="169"/>
      <c r="O15" s="169"/>
      <c r="P15" s="177"/>
      <c r="Q15" s="169"/>
    </row>
    <row r="16" spans="1:17" x14ac:dyDescent="0.25">
      <c r="A16" s="130"/>
      <c r="B16" s="170"/>
      <c r="C16" s="169"/>
      <c r="D16" s="170"/>
      <c r="E16" s="169"/>
      <c r="F16" s="169"/>
      <c r="G16" s="169"/>
      <c r="H16" s="169"/>
      <c r="I16" s="169"/>
      <c r="J16" s="169"/>
      <c r="K16" s="177"/>
      <c r="L16" s="169"/>
      <c r="M16" s="169"/>
      <c r="N16" s="169"/>
      <c r="O16" s="169"/>
      <c r="P16" s="177"/>
      <c r="Q16" s="169"/>
    </row>
    <row r="17" spans="1:17" x14ac:dyDescent="0.25">
      <c r="A17" s="130"/>
      <c r="B17" s="170"/>
      <c r="C17" s="169"/>
      <c r="D17" s="170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</row>
    <row r="18" spans="1:17" x14ac:dyDescent="0.25">
      <c r="A18" s="130"/>
      <c r="B18" s="170"/>
      <c r="C18" s="169"/>
      <c r="D18" s="170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</row>
    <row r="19" spans="1:17" x14ac:dyDescent="0.25">
      <c r="A19" s="130"/>
      <c r="B19" s="170"/>
      <c r="C19" s="169"/>
      <c r="D19" s="170"/>
      <c r="E19" s="169"/>
      <c r="F19" s="169"/>
      <c r="G19" s="169"/>
      <c r="H19" s="169"/>
      <c r="I19" s="169"/>
      <c r="J19" s="169"/>
      <c r="K19" s="169"/>
      <c r="L19" s="169"/>
      <c r="M19" s="169"/>
      <c r="N19" s="177"/>
      <c r="O19" s="169"/>
      <c r="P19" s="177"/>
      <c r="Q19" s="169"/>
    </row>
    <row r="20" spans="1:17" x14ac:dyDescent="0.25">
      <c r="A20" s="130"/>
      <c r="B20" s="170"/>
      <c r="C20" s="169"/>
      <c r="D20" s="170"/>
      <c r="E20" s="169"/>
      <c r="F20" s="169"/>
      <c r="G20" s="169"/>
      <c r="H20" s="169"/>
      <c r="I20" s="169"/>
      <c r="J20" s="169"/>
      <c r="K20" s="169"/>
      <c r="L20" s="169"/>
      <c r="M20" s="169"/>
      <c r="N20" s="177"/>
      <c r="O20" s="169"/>
      <c r="P20" s="177"/>
      <c r="Q20" s="169"/>
    </row>
    <row r="21" spans="1:17" x14ac:dyDescent="0.25">
      <c r="A21" s="130"/>
      <c r="B21" s="170"/>
      <c r="C21" s="169"/>
      <c r="D21" s="170"/>
      <c r="E21" s="169"/>
      <c r="F21" s="169"/>
      <c r="G21" s="169"/>
      <c r="H21" s="169"/>
      <c r="I21" s="169"/>
      <c r="J21" s="169"/>
      <c r="K21" s="169"/>
      <c r="L21" s="169"/>
      <c r="M21" s="169"/>
      <c r="N21" s="177"/>
      <c r="O21" s="169"/>
      <c r="P21" s="177"/>
      <c r="Q21" s="169"/>
    </row>
    <row r="22" spans="1:17" x14ac:dyDescent="0.25">
      <c r="A22" s="130"/>
      <c r="B22" s="170"/>
      <c r="C22" s="169"/>
      <c r="D22" s="170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</row>
    <row r="23" spans="1:17" x14ac:dyDescent="0.25">
      <c r="A23" s="130"/>
      <c r="B23" s="170"/>
      <c r="C23" s="169"/>
      <c r="D23" s="170"/>
      <c r="E23" s="169"/>
      <c r="F23" s="169"/>
      <c r="G23" s="169"/>
      <c r="H23" s="169"/>
      <c r="I23" s="169"/>
      <c r="J23" s="169"/>
      <c r="K23" s="169"/>
      <c r="L23" s="169"/>
      <c r="M23" s="169"/>
      <c r="N23" s="177"/>
      <c r="O23" s="169"/>
      <c r="P23" s="177"/>
      <c r="Q23" s="169"/>
    </row>
    <row r="24" spans="1:17" x14ac:dyDescent="0.25">
      <c r="A24" s="130"/>
      <c r="B24" s="170"/>
      <c r="C24" s="169"/>
      <c r="D24" s="170"/>
      <c r="E24" s="169"/>
      <c r="F24" s="169"/>
      <c r="G24" s="169"/>
      <c r="H24" s="169"/>
      <c r="I24" s="169"/>
      <c r="J24" s="169"/>
      <c r="K24" s="169"/>
      <c r="L24" s="169"/>
      <c r="M24" s="169"/>
      <c r="N24" s="177"/>
      <c r="O24" s="169"/>
      <c r="P24" s="177"/>
      <c r="Q24" s="169"/>
    </row>
    <row r="25" spans="1:17" x14ac:dyDescent="0.25">
      <c r="A25" s="169"/>
      <c r="B25" s="169"/>
      <c r="C25" s="169"/>
      <c r="D25" s="169"/>
      <c r="E25" s="169"/>
      <c r="F25" s="169"/>
      <c r="G25" s="169"/>
      <c r="H25" s="170"/>
      <c r="I25" s="169"/>
      <c r="J25" s="134"/>
      <c r="K25" s="178"/>
      <c r="L25" s="169"/>
      <c r="M25" s="169"/>
      <c r="N25" s="178"/>
      <c r="O25" s="169"/>
      <c r="P25" s="178"/>
      <c r="Q25" s="169"/>
    </row>
    <row r="26" spans="1:17" x14ac:dyDescent="0.25">
      <c r="A26" s="130"/>
      <c r="B26" s="176"/>
      <c r="C26" s="169"/>
      <c r="D26" s="169"/>
      <c r="E26" s="171"/>
      <c r="F26" s="169"/>
      <c r="G26" s="176"/>
      <c r="H26" s="169"/>
      <c r="I26" s="169"/>
      <c r="J26" s="170"/>
      <c r="K26" s="169"/>
      <c r="L26" s="169"/>
      <c r="M26" s="169"/>
      <c r="N26" s="169"/>
      <c r="O26" s="169"/>
      <c r="P26" s="130"/>
      <c r="Q26" s="130"/>
    </row>
    <row r="27" spans="1:17" x14ac:dyDescent="0.25">
      <c r="A27" s="130"/>
      <c r="B27" s="132"/>
      <c r="C27" s="130"/>
      <c r="D27" s="176"/>
      <c r="E27" s="169"/>
      <c r="F27" s="130"/>
      <c r="G27" s="130"/>
      <c r="H27" s="130"/>
      <c r="I27" s="130"/>
      <c r="J27" s="130"/>
      <c r="K27" s="130"/>
      <c r="L27" s="130"/>
      <c r="M27" s="133"/>
      <c r="N27" s="130"/>
      <c r="O27" s="133"/>
      <c r="P27" s="130"/>
      <c r="Q27" s="133"/>
    </row>
    <row r="28" spans="1:17" x14ac:dyDescent="0.25">
      <c r="A28" s="130"/>
      <c r="B28" s="170"/>
      <c r="C28" s="169"/>
      <c r="D28" s="170"/>
      <c r="E28" s="169"/>
      <c r="F28" s="169"/>
      <c r="G28" s="169"/>
      <c r="H28" s="169"/>
      <c r="I28" s="169"/>
      <c r="J28" s="169"/>
      <c r="K28" s="177"/>
      <c r="L28" s="169"/>
      <c r="M28" s="169"/>
      <c r="N28" s="169"/>
      <c r="O28" s="169"/>
      <c r="P28" s="177"/>
      <c r="Q28" s="169"/>
    </row>
    <row r="29" spans="1:17" x14ac:dyDescent="0.25">
      <c r="A29" s="130"/>
      <c r="B29" s="170"/>
      <c r="C29" s="169"/>
      <c r="D29" s="170"/>
      <c r="E29" s="169"/>
      <c r="F29" s="169"/>
      <c r="G29" s="169"/>
      <c r="H29" s="169"/>
      <c r="I29" s="169"/>
      <c r="J29" s="169"/>
      <c r="K29" s="169"/>
      <c r="L29" s="169"/>
      <c r="M29" s="169"/>
      <c r="N29" s="177"/>
      <c r="O29" s="169"/>
      <c r="P29" s="177"/>
      <c r="Q29" s="169"/>
    </row>
    <row r="30" spans="1:17" x14ac:dyDescent="0.25">
      <c r="A30" s="130"/>
      <c r="B30" s="170"/>
      <c r="C30" s="169"/>
      <c r="D30" s="170"/>
      <c r="E30" s="169"/>
      <c r="F30" s="169"/>
      <c r="G30" s="169"/>
      <c r="H30" s="169"/>
      <c r="I30" s="169"/>
      <c r="J30" s="169"/>
      <c r="K30" s="177"/>
      <c r="L30" s="169"/>
      <c r="M30" s="169"/>
      <c r="N30" s="169"/>
      <c r="O30" s="169"/>
      <c r="P30" s="177"/>
      <c r="Q30" s="169"/>
    </row>
    <row r="31" spans="1:17" x14ac:dyDescent="0.25">
      <c r="A31" s="130"/>
      <c r="B31" s="170"/>
      <c r="C31" s="169"/>
      <c r="D31" s="170"/>
      <c r="E31" s="169"/>
      <c r="F31" s="169"/>
      <c r="G31" s="169"/>
      <c r="H31" s="169"/>
      <c r="I31" s="169"/>
      <c r="J31" s="169"/>
      <c r="K31" s="177"/>
      <c r="L31" s="169"/>
      <c r="M31" s="169"/>
      <c r="N31" s="169"/>
      <c r="O31" s="169"/>
      <c r="P31" s="177"/>
      <c r="Q31" s="169"/>
    </row>
    <row r="32" spans="1:17" x14ac:dyDescent="0.25">
      <c r="A32" s="130"/>
      <c r="B32" s="170"/>
      <c r="C32" s="169"/>
      <c r="D32" s="170"/>
      <c r="E32" s="169"/>
      <c r="F32" s="169"/>
      <c r="G32" s="169"/>
      <c r="H32" s="169"/>
      <c r="I32" s="169"/>
      <c r="J32" s="169"/>
      <c r="K32" s="177"/>
      <c r="L32" s="169"/>
      <c r="M32" s="169"/>
      <c r="N32" s="169"/>
      <c r="O32" s="169"/>
      <c r="P32" s="177"/>
      <c r="Q32" s="169"/>
    </row>
    <row r="33" spans="1:17" x14ac:dyDescent="0.25">
      <c r="A33" s="130"/>
      <c r="B33" s="170"/>
      <c r="C33" s="169"/>
      <c r="D33" s="170"/>
      <c r="E33" s="169"/>
      <c r="F33" s="169"/>
      <c r="G33" s="169"/>
      <c r="H33" s="169"/>
      <c r="I33" s="169"/>
      <c r="J33" s="169"/>
      <c r="K33" s="169"/>
      <c r="L33" s="169"/>
      <c r="M33" s="169"/>
      <c r="N33" s="177"/>
      <c r="O33" s="169"/>
      <c r="P33" s="177"/>
      <c r="Q33" s="169"/>
    </row>
    <row r="34" spans="1:17" x14ac:dyDescent="0.25">
      <c r="A34" s="130"/>
      <c r="B34" s="170"/>
      <c r="C34" s="169"/>
      <c r="D34" s="170"/>
      <c r="E34" s="169"/>
      <c r="F34" s="169"/>
      <c r="G34" s="169"/>
      <c r="H34" s="169"/>
      <c r="I34" s="169"/>
      <c r="J34" s="169"/>
      <c r="K34" s="169"/>
      <c r="L34" s="169"/>
      <c r="M34" s="169"/>
      <c r="N34" s="177"/>
      <c r="O34" s="169"/>
      <c r="P34" s="177"/>
      <c r="Q34" s="169"/>
    </row>
    <row r="35" spans="1:17" x14ac:dyDescent="0.25">
      <c r="A35" s="130"/>
      <c r="B35" s="170"/>
      <c r="C35" s="169"/>
      <c r="D35" s="170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</row>
    <row r="36" spans="1:17" x14ac:dyDescent="0.25">
      <c r="A36" s="130"/>
      <c r="B36" s="170"/>
      <c r="C36" s="169"/>
      <c r="D36" s="170"/>
      <c r="E36" s="169"/>
      <c r="F36" s="169"/>
      <c r="G36" s="169"/>
      <c r="H36" s="169"/>
      <c r="I36" s="169"/>
      <c r="J36" s="169"/>
      <c r="K36" s="177"/>
      <c r="L36" s="169"/>
      <c r="M36" s="169"/>
      <c r="N36" s="169"/>
      <c r="O36" s="169"/>
      <c r="P36" s="177"/>
      <c r="Q36" s="169"/>
    </row>
    <row r="37" spans="1:17" x14ac:dyDescent="0.25">
      <c r="A37" s="130"/>
      <c r="B37" s="170"/>
      <c r="C37" s="169"/>
      <c r="D37" s="170"/>
      <c r="E37" s="169"/>
      <c r="F37" s="169"/>
      <c r="G37" s="169"/>
      <c r="H37" s="169"/>
      <c r="I37" s="169"/>
      <c r="J37" s="169"/>
      <c r="K37" s="169"/>
      <c r="L37" s="169"/>
      <c r="M37" s="169"/>
      <c r="N37" s="177"/>
      <c r="O37" s="169"/>
      <c r="P37" s="177"/>
      <c r="Q37" s="169"/>
    </row>
    <row r="38" spans="1:17" x14ac:dyDescent="0.25">
      <c r="A38" s="130"/>
      <c r="B38" s="170"/>
      <c r="C38" s="169"/>
      <c r="D38" s="170"/>
      <c r="E38" s="169"/>
      <c r="F38" s="169"/>
      <c r="G38" s="169"/>
      <c r="H38" s="169"/>
      <c r="I38" s="169"/>
      <c r="J38" s="169"/>
      <c r="K38" s="177"/>
      <c r="L38" s="169"/>
      <c r="M38" s="169"/>
      <c r="N38" s="169"/>
      <c r="O38" s="169"/>
      <c r="P38" s="177"/>
      <c r="Q38" s="169"/>
    </row>
    <row r="39" spans="1:17" x14ac:dyDescent="0.25">
      <c r="A39" s="130"/>
      <c r="B39" s="170"/>
      <c r="C39" s="169"/>
      <c r="D39" s="170"/>
      <c r="E39" s="169"/>
      <c r="F39" s="169"/>
      <c r="G39" s="169"/>
      <c r="H39" s="169"/>
      <c r="I39" s="169"/>
      <c r="J39" s="169"/>
      <c r="K39" s="177"/>
      <c r="L39" s="169"/>
      <c r="M39" s="169"/>
      <c r="N39" s="169"/>
      <c r="O39" s="169"/>
      <c r="P39" s="177"/>
      <c r="Q39" s="169"/>
    </row>
    <row r="40" spans="1:17" x14ac:dyDescent="0.25">
      <c r="A40" s="130"/>
      <c r="B40" s="170"/>
      <c r="C40" s="169"/>
      <c r="D40" s="170"/>
      <c r="E40" s="169"/>
      <c r="F40" s="169"/>
      <c r="G40" s="169"/>
      <c r="H40" s="169"/>
      <c r="I40" s="169"/>
      <c r="J40" s="169"/>
      <c r="K40" s="177"/>
      <c r="L40" s="169"/>
      <c r="M40" s="169"/>
      <c r="N40" s="169"/>
      <c r="O40" s="169"/>
      <c r="P40" s="177"/>
      <c r="Q40" s="169"/>
    </row>
    <row r="41" spans="1:17" x14ac:dyDescent="0.25">
      <c r="A41" s="130"/>
      <c r="B41" s="170"/>
      <c r="C41" s="169"/>
      <c r="D41" s="170"/>
      <c r="E41" s="169"/>
      <c r="F41" s="169"/>
      <c r="G41" s="169"/>
      <c r="H41" s="169"/>
      <c r="I41" s="169"/>
      <c r="J41" s="169"/>
      <c r="K41" s="177"/>
      <c r="L41" s="169"/>
      <c r="M41" s="169"/>
      <c r="N41" s="169"/>
      <c r="O41" s="169"/>
      <c r="P41" s="177"/>
      <c r="Q41" s="169"/>
    </row>
    <row r="42" spans="1:17" x14ac:dyDescent="0.25">
      <c r="A42" s="130"/>
      <c r="B42" s="170"/>
      <c r="C42" s="169"/>
      <c r="D42" s="170"/>
      <c r="E42" s="169"/>
      <c r="F42" s="169"/>
      <c r="G42" s="169"/>
      <c r="H42" s="169"/>
      <c r="I42" s="169"/>
      <c r="J42" s="169"/>
      <c r="K42" s="177"/>
      <c r="L42" s="169"/>
      <c r="M42" s="169"/>
      <c r="N42" s="169"/>
      <c r="O42" s="169"/>
      <c r="P42" s="177"/>
      <c r="Q42" s="169"/>
    </row>
    <row r="43" spans="1:17" x14ac:dyDescent="0.25">
      <c r="A43" s="130"/>
      <c r="B43" s="170"/>
      <c r="C43" s="169"/>
      <c r="D43" s="170"/>
      <c r="E43" s="169"/>
      <c r="F43" s="169"/>
      <c r="G43" s="169"/>
      <c r="H43" s="169"/>
      <c r="I43" s="169"/>
      <c r="J43" s="169"/>
      <c r="K43" s="177"/>
      <c r="L43" s="169"/>
      <c r="M43" s="169"/>
      <c r="N43" s="169"/>
      <c r="O43" s="169"/>
      <c r="P43" s="177"/>
      <c r="Q43" s="169"/>
    </row>
    <row r="44" spans="1:17" x14ac:dyDescent="0.25">
      <c r="A44" s="130"/>
      <c r="B44" s="170"/>
      <c r="C44" s="169"/>
      <c r="D44" s="170"/>
      <c r="E44" s="169"/>
      <c r="F44" s="169"/>
      <c r="G44" s="169"/>
      <c r="H44" s="169"/>
      <c r="I44" s="169"/>
      <c r="J44" s="169"/>
      <c r="K44" s="177"/>
      <c r="L44" s="169"/>
      <c r="M44" s="169"/>
      <c r="N44" s="169"/>
      <c r="O44" s="169"/>
      <c r="P44" s="177"/>
      <c r="Q44" s="169"/>
    </row>
    <row r="45" spans="1:17" x14ac:dyDescent="0.25">
      <c r="A45" s="130"/>
      <c r="B45" s="170"/>
      <c r="C45" s="169"/>
      <c r="D45" s="170"/>
      <c r="E45" s="169"/>
      <c r="F45" s="169"/>
      <c r="G45" s="169"/>
      <c r="H45" s="169"/>
      <c r="I45" s="169"/>
      <c r="J45" s="169"/>
      <c r="K45" s="177"/>
      <c r="L45" s="169"/>
      <c r="M45" s="169"/>
      <c r="N45" s="169"/>
      <c r="O45" s="169"/>
      <c r="P45" s="177"/>
      <c r="Q45" s="169"/>
    </row>
    <row r="46" spans="1:17" x14ac:dyDescent="0.25">
      <c r="A46" s="130"/>
      <c r="B46" s="170"/>
      <c r="C46" s="169"/>
      <c r="D46" s="170"/>
      <c r="E46" s="169"/>
      <c r="F46" s="169"/>
      <c r="G46" s="169"/>
      <c r="H46" s="169"/>
      <c r="I46" s="169"/>
      <c r="J46" s="169"/>
      <c r="K46" s="177"/>
      <c r="L46" s="169"/>
      <c r="M46" s="169"/>
      <c r="N46" s="169"/>
      <c r="O46" s="169"/>
      <c r="P46" s="177"/>
      <c r="Q46" s="169"/>
    </row>
    <row r="47" spans="1:17" x14ac:dyDescent="0.25">
      <c r="A47" s="130"/>
      <c r="B47" s="170"/>
      <c r="C47" s="169"/>
      <c r="D47" s="170"/>
      <c r="E47" s="169"/>
      <c r="F47" s="169"/>
      <c r="G47" s="169"/>
      <c r="H47" s="169"/>
      <c r="I47" s="169"/>
      <c r="J47" s="169"/>
      <c r="K47" s="177"/>
      <c r="L47" s="169"/>
      <c r="M47" s="169"/>
      <c r="N47" s="169"/>
      <c r="O47" s="169"/>
      <c r="P47" s="177"/>
      <c r="Q47" s="169"/>
    </row>
    <row r="48" spans="1:17" x14ac:dyDescent="0.25">
      <c r="A48" s="130"/>
      <c r="B48" s="170"/>
      <c r="C48" s="169"/>
      <c r="D48" s="170"/>
      <c r="E48" s="169"/>
      <c r="F48" s="169"/>
      <c r="G48" s="169"/>
      <c r="H48" s="169"/>
      <c r="I48" s="169"/>
      <c r="J48" s="169"/>
      <c r="K48" s="177"/>
      <c r="L48" s="169"/>
      <c r="M48" s="169"/>
      <c r="N48" s="169"/>
      <c r="O48" s="169"/>
      <c r="P48" s="177"/>
      <c r="Q48" s="169"/>
    </row>
    <row r="49" spans="1:17" x14ac:dyDescent="0.25">
      <c r="A49" s="169"/>
      <c r="B49" s="169"/>
      <c r="C49" s="169"/>
      <c r="D49" s="169"/>
      <c r="E49" s="169"/>
      <c r="F49" s="169"/>
      <c r="G49" s="169"/>
      <c r="H49" s="170"/>
      <c r="I49" s="169"/>
      <c r="J49" s="134"/>
      <c r="K49" s="178"/>
      <c r="L49" s="169"/>
      <c r="M49" s="169"/>
      <c r="N49" s="178"/>
      <c r="O49" s="169"/>
      <c r="P49" s="178"/>
      <c r="Q49" s="169"/>
    </row>
    <row r="50" spans="1:17" x14ac:dyDescent="0.25">
      <c r="A50" s="130"/>
      <c r="B50" s="176"/>
      <c r="C50" s="169"/>
      <c r="D50" s="169"/>
      <c r="E50" s="171"/>
      <c r="F50" s="169"/>
      <c r="G50" s="176"/>
      <c r="H50" s="169"/>
      <c r="I50" s="169"/>
      <c r="J50" s="170"/>
      <c r="K50" s="169"/>
      <c r="L50" s="169"/>
      <c r="M50" s="169"/>
      <c r="N50" s="169"/>
      <c r="O50" s="169"/>
      <c r="P50" s="130"/>
      <c r="Q50" s="130"/>
    </row>
    <row r="51" spans="1:17" x14ac:dyDescent="0.25">
      <c r="A51" s="130"/>
      <c r="B51" s="132"/>
      <c r="C51" s="130"/>
      <c r="D51" s="176"/>
      <c r="E51" s="169"/>
      <c r="F51" s="130"/>
      <c r="G51" s="130"/>
      <c r="H51" s="130"/>
      <c r="I51" s="130"/>
      <c r="J51" s="130"/>
      <c r="K51" s="130"/>
      <c r="L51" s="130"/>
      <c r="M51" s="133"/>
      <c r="N51" s="130"/>
      <c r="O51" s="133"/>
      <c r="P51" s="130"/>
      <c r="Q51" s="133"/>
    </row>
    <row r="52" spans="1:17" x14ac:dyDescent="0.25">
      <c r="A52" s="130"/>
      <c r="B52" s="170"/>
      <c r="C52" s="169"/>
      <c r="D52" s="170"/>
      <c r="E52" s="169"/>
      <c r="F52" s="169"/>
      <c r="G52" s="169"/>
      <c r="H52" s="169"/>
      <c r="I52" s="169"/>
      <c r="J52" s="169"/>
      <c r="K52" s="169"/>
      <c r="L52" s="169"/>
      <c r="M52" s="169"/>
      <c r="N52" s="177"/>
      <c r="O52" s="169"/>
      <c r="P52" s="177"/>
      <c r="Q52" s="169"/>
    </row>
    <row r="53" spans="1:17" x14ac:dyDescent="0.25">
      <c r="A53" s="130"/>
      <c r="B53" s="170"/>
      <c r="C53" s="169"/>
      <c r="D53" s="170"/>
      <c r="E53" s="169"/>
      <c r="F53" s="169"/>
      <c r="G53" s="169"/>
      <c r="H53" s="169"/>
      <c r="I53" s="169"/>
      <c r="J53" s="169"/>
      <c r="K53" s="169"/>
      <c r="L53" s="169"/>
      <c r="M53" s="169"/>
      <c r="N53" s="177"/>
      <c r="O53" s="169"/>
      <c r="P53" s="177"/>
      <c r="Q53" s="169"/>
    </row>
    <row r="54" spans="1:17" x14ac:dyDescent="0.25">
      <c r="A54" s="130"/>
      <c r="B54" s="170"/>
      <c r="C54" s="169"/>
      <c r="D54" s="170"/>
      <c r="E54" s="169"/>
      <c r="F54" s="169"/>
      <c r="G54" s="169"/>
      <c r="H54" s="169"/>
      <c r="I54" s="169"/>
      <c r="J54" s="169"/>
      <c r="K54" s="177"/>
      <c r="L54" s="169"/>
      <c r="M54" s="169"/>
      <c r="N54" s="169"/>
      <c r="O54" s="169"/>
      <c r="P54" s="177"/>
      <c r="Q54" s="169"/>
    </row>
    <row r="55" spans="1:17" x14ac:dyDescent="0.25">
      <c r="A55" s="130"/>
      <c r="B55" s="170"/>
      <c r="C55" s="169"/>
      <c r="D55" s="170"/>
      <c r="E55" s="169"/>
      <c r="F55" s="169"/>
      <c r="G55" s="169"/>
      <c r="H55" s="169"/>
      <c r="I55" s="169"/>
      <c r="J55" s="169"/>
      <c r="K55" s="177"/>
      <c r="L55" s="169"/>
      <c r="M55" s="169"/>
      <c r="N55" s="169"/>
      <c r="O55" s="169"/>
      <c r="P55" s="177"/>
      <c r="Q55" s="169"/>
    </row>
    <row r="56" spans="1:17" x14ac:dyDescent="0.25">
      <c r="A56" s="130"/>
      <c r="B56" s="170"/>
      <c r="C56" s="169"/>
      <c r="D56" s="170"/>
      <c r="E56" s="169"/>
      <c r="F56" s="169"/>
      <c r="G56" s="169"/>
      <c r="H56" s="169"/>
      <c r="I56" s="169"/>
      <c r="J56" s="169"/>
      <c r="K56" s="177"/>
      <c r="L56" s="169"/>
      <c r="M56" s="169"/>
      <c r="N56" s="169"/>
      <c r="O56" s="169"/>
      <c r="P56" s="177"/>
      <c r="Q56" s="169"/>
    </row>
    <row r="57" spans="1:17" x14ac:dyDescent="0.25">
      <c r="A57" s="169"/>
      <c r="B57" s="169"/>
      <c r="C57" s="169"/>
      <c r="D57" s="169"/>
      <c r="E57" s="169"/>
      <c r="F57" s="169"/>
      <c r="G57" s="169"/>
      <c r="H57" s="170"/>
      <c r="I57" s="169"/>
      <c r="J57" s="134"/>
      <c r="K57" s="178"/>
      <c r="L57" s="169"/>
      <c r="M57" s="169"/>
      <c r="N57" s="178"/>
      <c r="O57" s="169"/>
      <c r="P57" s="169"/>
      <c r="Q57" s="169"/>
    </row>
    <row r="58" spans="1:17" x14ac:dyDescent="0.25">
      <c r="A58" s="130"/>
      <c r="B58" s="176"/>
      <c r="C58" s="169"/>
      <c r="D58" s="169"/>
      <c r="E58" s="171"/>
      <c r="F58" s="169"/>
      <c r="G58" s="176"/>
      <c r="H58" s="169"/>
      <c r="I58" s="169"/>
      <c r="J58" s="170"/>
      <c r="K58" s="169"/>
      <c r="L58" s="169"/>
      <c r="M58" s="169"/>
      <c r="N58" s="169"/>
      <c r="O58" s="169"/>
      <c r="P58" s="130"/>
      <c r="Q58" s="130"/>
    </row>
    <row r="59" spans="1:17" x14ac:dyDescent="0.25">
      <c r="A59" s="130"/>
      <c r="B59" s="132"/>
      <c r="C59" s="130"/>
      <c r="D59" s="176"/>
      <c r="E59" s="169"/>
      <c r="F59" s="130"/>
      <c r="G59" s="130"/>
      <c r="H59" s="130"/>
      <c r="I59" s="130"/>
      <c r="J59" s="130"/>
      <c r="K59" s="130"/>
      <c r="L59" s="130"/>
      <c r="M59" s="133"/>
      <c r="N59" s="130"/>
      <c r="O59" s="133"/>
      <c r="P59" s="130"/>
      <c r="Q59" s="133"/>
    </row>
    <row r="60" spans="1:17" x14ac:dyDescent="0.25">
      <c r="A60" s="130"/>
      <c r="B60" s="170"/>
      <c r="C60" s="169"/>
      <c r="D60" s="170"/>
      <c r="E60" s="169"/>
      <c r="F60" s="169"/>
      <c r="G60" s="169"/>
      <c r="H60" s="169"/>
      <c r="I60" s="169"/>
      <c r="J60" s="169"/>
      <c r="K60" s="169"/>
      <c r="L60" s="169"/>
      <c r="M60" s="169"/>
      <c r="N60" s="177"/>
      <c r="O60" s="169"/>
      <c r="P60" s="177"/>
      <c r="Q60" s="169"/>
    </row>
    <row r="61" spans="1:17" x14ac:dyDescent="0.25">
      <c r="A61" s="130"/>
      <c r="B61" s="170"/>
      <c r="C61" s="169"/>
      <c r="D61" s="170"/>
      <c r="E61" s="169"/>
      <c r="F61" s="169"/>
      <c r="G61" s="169"/>
      <c r="H61" s="169"/>
      <c r="I61" s="169"/>
      <c r="J61" s="169"/>
      <c r="K61" s="177"/>
      <c r="L61" s="169"/>
      <c r="M61" s="169"/>
      <c r="N61" s="169"/>
      <c r="O61" s="169"/>
      <c r="P61" s="177"/>
      <c r="Q61" s="169"/>
    </row>
    <row r="62" spans="1:17" x14ac:dyDescent="0.25">
      <c r="A62" s="130"/>
      <c r="B62" s="170"/>
      <c r="C62" s="169"/>
      <c r="D62" s="170"/>
      <c r="E62" s="169"/>
      <c r="F62" s="169"/>
      <c r="G62" s="169"/>
      <c r="H62" s="169"/>
      <c r="I62" s="169"/>
      <c r="J62" s="169"/>
      <c r="K62" s="177"/>
      <c r="L62" s="169"/>
      <c r="M62" s="169"/>
      <c r="N62" s="169"/>
      <c r="O62" s="169"/>
      <c r="P62" s="177"/>
      <c r="Q62" s="169"/>
    </row>
    <row r="63" spans="1:17" x14ac:dyDescent="0.25">
      <c r="A63" s="169"/>
      <c r="B63" s="169"/>
      <c r="C63" s="169"/>
      <c r="D63" s="169"/>
      <c r="E63" s="169"/>
      <c r="F63" s="169"/>
      <c r="G63" s="169"/>
      <c r="H63" s="170"/>
      <c r="I63" s="169"/>
      <c r="J63" s="134"/>
      <c r="K63" s="178"/>
      <c r="L63" s="169"/>
      <c r="M63" s="169"/>
      <c r="N63" s="178"/>
      <c r="O63" s="169"/>
      <c r="P63" s="169"/>
      <c r="Q63" s="169"/>
    </row>
    <row r="64" spans="1:17" x14ac:dyDescent="0.25">
      <c r="A64" s="130"/>
      <c r="B64" s="176"/>
      <c r="C64" s="169"/>
      <c r="D64" s="169"/>
      <c r="E64" s="171"/>
      <c r="F64" s="169"/>
      <c r="G64" s="176"/>
      <c r="H64" s="169"/>
      <c r="I64" s="169"/>
      <c r="J64" s="170"/>
      <c r="K64" s="169"/>
      <c r="L64" s="169"/>
      <c r="M64" s="169"/>
      <c r="N64" s="169"/>
      <c r="O64" s="169"/>
      <c r="P64" s="130"/>
      <c r="Q64" s="130"/>
    </row>
    <row r="65" spans="1:17" x14ac:dyDescent="0.25">
      <c r="A65" s="130"/>
      <c r="B65" s="132"/>
      <c r="C65" s="130"/>
      <c r="D65" s="176"/>
      <c r="E65" s="169"/>
      <c r="F65" s="130"/>
      <c r="G65" s="130"/>
      <c r="H65" s="130"/>
      <c r="I65" s="130"/>
      <c r="J65" s="130"/>
      <c r="K65" s="130"/>
      <c r="L65" s="130"/>
      <c r="M65" s="133"/>
      <c r="N65" s="130"/>
      <c r="O65" s="133"/>
      <c r="P65" s="130"/>
      <c r="Q65" s="133"/>
    </row>
    <row r="66" spans="1:17" x14ac:dyDescent="0.25">
      <c r="A66" s="130"/>
      <c r="B66" s="170"/>
      <c r="C66" s="169"/>
      <c r="D66" s="170"/>
      <c r="E66" s="169"/>
      <c r="F66" s="169"/>
      <c r="G66" s="169"/>
      <c r="H66" s="169"/>
      <c r="I66" s="169"/>
      <c r="J66" s="169"/>
      <c r="K66" s="177"/>
      <c r="L66" s="169"/>
      <c r="M66" s="169"/>
      <c r="N66" s="169"/>
      <c r="O66" s="169"/>
      <c r="P66" s="177"/>
      <c r="Q66" s="169"/>
    </row>
    <row r="67" spans="1:17" x14ac:dyDescent="0.25">
      <c r="A67" s="130"/>
      <c r="B67" s="170"/>
      <c r="C67" s="169"/>
      <c r="D67" s="170"/>
      <c r="E67" s="169"/>
      <c r="F67" s="169"/>
      <c r="G67" s="169"/>
      <c r="H67" s="169"/>
      <c r="I67" s="169"/>
      <c r="J67" s="169"/>
      <c r="K67" s="169"/>
      <c r="L67" s="169"/>
      <c r="M67" s="169"/>
      <c r="N67" s="177"/>
      <c r="O67" s="169"/>
      <c r="P67" s="177"/>
      <c r="Q67" s="169"/>
    </row>
    <row r="68" spans="1:17" x14ac:dyDescent="0.25">
      <c r="A68" s="130"/>
      <c r="B68" s="170"/>
      <c r="C68" s="169"/>
      <c r="D68" s="170"/>
      <c r="E68" s="169"/>
      <c r="F68" s="169"/>
      <c r="G68" s="169"/>
      <c r="H68" s="169"/>
      <c r="I68" s="169"/>
      <c r="J68" s="169"/>
      <c r="K68" s="169"/>
      <c r="L68" s="169"/>
      <c r="M68" s="169"/>
      <c r="N68" s="177"/>
      <c r="O68" s="169"/>
      <c r="P68" s="177"/>
      <c r="Q68" s="169"/>
    </row>
    <row r="69" spans="1:17" x14ac:dyDescent="0.25">
      <c r="A69" s="130"/>
      <c r="B69" s="170"/>
      <c r="C69" s="169"/>
      <c r="D69" s="170"/>
      <c r="E69" s="169"/>
      <c r="F69" s="169"/>
      <c r="G69" s="169"/>
      <c r="H69" s="169"/>
      <c r="I69" s="169"/>
      <c r="J69" s="169"/>
      <c r="K69" s="169"/>
      <c r="L69" s="169"/>
      <c r="M69" s="169"/>
      <c r="N69" s="177"/>
      <c r="O69" s="169"/>
      <c r="P69" s="177"/>
      <c r="Q69" s="169"/>
    </row>
    <row r="70" spans="1:17" x14ac:dyDescent="0.25">
      <c r="A70" s="130"/>
      <c r="B70" s="170"/>
      <c r="C70" s="169"/>
      <c r="D70" s="170"/>
      <c r="E70" s="169"/>
      <c r="F70" s="169"/>
      <c r="G70" s="169"/>
      <c r="H70" s="169"/>
      <c r="I70" s="169"/>
      <c r="J70" s="169"/>
      <c r="K70" s="177"/>
      <c r="L70" s="169"/>
      <c r="M70" s="169"/>
      <c r="N70" s="169"/>
      <c r="O70" s="169"/>
      <c r="P70" s="177"/>
      <c r="Q70" s="169"/>
    </row>
    <row r="71" spans="1:17" x14ac:dyDescent="0.25">
      <c r="A71" s="169"/>
      <c r="B71" s="169"/>
      <c r="C71" s="169"/>
      <c r="D71" s="169"/>
      <c r="E71" s="169"/>
      <c r="F71" s="169"/>
      <c r="G71" s="169"/>
      <c r="H71" s="170"/>
      <c r="I71" s="169"/>
      <c r="J71" s="134"/>
      <c r="K71" s="178"/>
      <c r="L71" s="169"/>
      <c r="M71" s="169"/>
      <c r="N71" s="178"/>
      <c r="O71" s="169"/>
      <c r="P71" s="178"/>
      <c r="Q71" s="169"/>
    </row>
    <row r="72" spans="1:17" x14ac:dyDescent="0.25">
      <c r="A72" s="130"/>
      <c r="B72" s="176"/>
      <c r="C72" s="169"/>
      <c r="D72" s="169"/>
      <c r="E72" s="171"/>
      <c r="F72" s="169"/>
      <c r="G72" s="176"/>
      <c r="H72" s="169"/>
      <c r="I72" s="169"/>
      <c r="J72" s="170"/>
      <c r="K72" s="169"/>
      <c r="L72" s="169"/>
      <c r="M72" s="169"/>
      <c r="N72" s="169"/>
      <c r="O72" s="169"/>
      <c r="P72" s="130"/>
      <c r="Q72" s="130"/>
    </row>
    <row r="73" spans="1:17" x14ac:dyDescent="0.25">
      <c r="A73" s="130"/>
      <c r="B73" s="132"/>
      <c r="C73" s="130"/>
      <c r="D73" s="176"/>
      <c r="E73" s="169"/>
      <c r="F73" s="130"/>
      <c r="G73" s="130"/>
      <c r="H73" s="130"/>
      <c r="I73" s="130"/>
      <c r="J73" s="130"/>
      <c r="K73" s="130"/>
      <c r="L73" s="130"/>
      <c r="M73" s="133"/>
      <c r="N73" s="130"/>
      <c r="O73" s="133"/>
      <c r="P73" s="130"/>
      <c r="Q73" s="133"/>
    </row>
    <row r="74" spans="1:17" x14ac:dyDescent="0.25">
      <c r="A74" s="130"/>
      <c r="B74" s="170"/>
      <c r="C74" s="169"/>
      <c r="D74" s="170"/>
      <c r="E74" s="169"/>
      <c r="F74" s="169"/>
      <c r="G74" s="169"/>
      <c r="H74" s="169"/>
      <c r="I74" s="169"/>
      <c r="J74" s="169"/>
      <c r="K74" s="177"/>
      <c r="L74" s="169"/>
      <c r="M74" s="169"/>
      <c r="N74" s="169"/>
      <c r="O74" s="169"/>
      <c r="P74" s="177"/>
      <c r="Q74" s="169"/>
    </row>
    <row r="75" spans="1:17" x14ac:dyDescent="0.25">
      <c r="A75" s="130"/>
      <c r="B75" s="170"/>
      <c r="C75" s="169"/>
      <c r="D75" s="170"/>
      <c r="E75" s="169"/>
      <c r="F75" s="169"/>
      <c r="G75" s="169"/>
      <c r="H75" s="169"/>
      <c r="I75" s="169"/>
      <c r="J75" s="169"/>
      <c r="K75" s="169"/>
      <c r="L75" s="169"/>
      <c r="M75" s="169"/>
      <c r="N75" s="177"/>
      <c r="O75" s="169"/>
      <c r="P75" s="177"/>
      <c r="Q75" s="169"/>
    </row>
    <row r="76" spans="1:17" x14ac:dyDescent="0.25">
      <c r="A76" s="130"/>
      <c r="B76" s="170"/>
      <c r="C76" s="169"/>
      <c r="D76" s="170"/>
      <c r="E76" s="169"/>
      <c r="F76" s="169"/>
      <c r="G76" s="169"/>
      <c r="H76" s="169"/>
      <c r="I76" s="169"/>
      <c r="J76" s="169"/>
      <c r="K76" s="169"/>
      <c r="L76" s="169"/>
      <c r="M76" s="169"/>
      <c r="N76" s="177"/>
      <c r="O76" s="169"/>
      <c r="P76" s="177"/>
      <c r="Q76" s="169"/>
    </row>
    <row r="77" spans="1:17" x14ac:dyDescent="0.25">
      <c r="A77" s="169"/>
      <c r="B77" s="169"/>
      <c r="C77" s="169"/>
      <c r="D77" s="169"/>
      <c r="E77" s="169"/>
      <c r="F77" s="169"/>
      <c r="G77" s="169"/>
      <c r="H77" s="170"/>
      <c r="I77" s="169"/>
      <c r="J77" s="134"/>
      <c r="K77" s="178"/>
      <c r="L77" s="169"/>
      <c r="M77" s="169"/>
      <c r="N77" s="178"/>
      <c r="O77" s="169"/>
      <c r="P77" s="169"/>
      <c r="Q77" s="169"/>
    </row>
    <row r="78" spans="1:17" x14ac:dyDescent="0.25">
      <c r="A78" s="130"/>
      <c r="B78" s="176"/>
      <c r="C78" s="169"/>
      <c r="D78" s="169"/>
      <c r="E78" s="171"/>
      <c r="F78" s="169"/>
      <c r="G78" s="176"/>
      <c r="H78" s="169"/>
      <c r="I78" s="169"/>
      <c r="J78" s="170"/>
      <c r="K78" s="169"/>
      <c r="L78" s="169"/>
      <c r="M78" s="169"/>
      <c r="N78" s="169"/>
      <c r="O78" s="169"/>
      <c r="P78" s="130"/>
      <c r="Q78" s="130"/>
    </row>
    <row r="79" spans="1:17" x14ac:dyDescent="0.25">
      <c r="A79" s="130"/>
      <c r="B79" s="132"/>
      <c r="C79" s="130"/>
      <c r="D79" s="176"/>
      <c r="E79" s="169"/>
      <c r="F79" s="130"/>
      <c r="G79" s="130"/>
      <c r="H79" s="130"/>
      <c r="I79" s="130"/>
      <c r="J79" s="130"/>
      <c r="K79" s="130"/>
      <c r="L79" s="130"/>
      <c r="M79" s="133"/>
      <c r="N79" s="130"/>
      <c r="O79" s="133"/>
      <c r="P79" s="130"/>
      <c r="Q79" s="133"/>
    </row>
    <row r="80" spans="1:17" x14ac:dyDescent="0.25">
      <c r="A80" s="130"/>
      <c r="B80" s="170"/>
      <c r="C80" s="169"/>
      <c r="D80" s="170"/>
      <c r="E80" s="169"/>
      <c r="F80" s="169"/>
      <c r="G80" s="169"/>
      <c r="H80" s="169"/>
      <c r="I80" s="169"/>
      <c r="J80" s="169"/>
      <c r="K80" s="177"/>
      <c r="L80" s="169"/>
      <c r="M80" s="169"/>
      <c r="N80" s="169"/>
      <c r="O80" s="169"/>
      <c r="P80" s="177"/>
      <c r="Q80" s="169"/>
    </row>
    <row r="81" spans="1:17" x14ac:dyDescent="0.25">
      <c r="A81" s="130"/>
      <c r="B81" s="170"/>
      <c r="C81" s="169"/>
      <c r="D81" s="170"/>
      <c r="E81" s="169"/>
      <c r="F81" s="169"/>
      <c r="G81" s="169"/>
      <c r="H81" s="169"/>
      <c r="I81" s="169"/>
      <c r="J81" s="169"/>
      <c r="K81" s="177"/>
      <c r="L81" s="169"/>
      <c r="M81" s="169"/>
      <c r="N81" s="169"/>
      <c r="O81" s="169"/>
      <c r="P81" s="177"/>
      <c r="Q81" s="169"/>
    </row>
    <row r="82" spans="1:17" x14ac:dyDescent="0.25">
      <c r="A82" s="169"/>
      <c r="B82" s="169"/>
      <c r="C82" s="169"/>
      <c r="D82" s="169"/>
      <c r="E82" s="169"/>
      <c r="F82" s="169"/>
      <c r="G82" s="169"/>
      <c r="H82" s="170"/>
      <c r="I82" s="169"/>
      <c r="J82" s="134"/>
      <c r="K82" s="178"/>
      <c r="L82" s="169"/>
      <c r="M82" s="169"/>
      <c r="N82" s="169"/>
      <c r="O82" s="169"/>
      <c r="P82" s="178"/>
      <c r="Q82" s="169"/>
    </row>
    <row r="83" spans="1:17" x14ac:dyDescent="0.25">
      <c r="A83" s="130"/>
      <c r="B83" s="176"/>
      <c r="C83" s="169"/>
      <c r="D83" s="169"/>
      <c r="E83" s="171"/>
      <c r="F83" s="169"/>
      <c r="G83" s="176"/>
      <c r="H83" s="169"/>
      <c r="I83" s="169"/>
      <c r="J83" s="170"/>
      <c r="K83" s="169"/>
      <c r="L83" s="169"/>
      <c r="M83" s="169"/>
      <c r="N83" s="169"/>
      <c r="O83" s="169"/>
      <c r="P83" s="130"/>
      <c r="Q83" s="130"/>
    </row>
    <row r="84" spans="1:17" x14ac:dyDescent="0.25">
      <c r="A84" s="130"/>
      <c r="B84" s="132"/>
      <c r="C84" s="130"/>
      <c r="D84" s="176"/>
      <c r="E84" s="169"/>
      <c r="F84" s="130"/>
      <c r="G84" s="130"/>
      <c r="H84" s="130"/>
      <c r="I84" s="130"/>
      <c r="J84" s="130"/>
      <c r="K84" s="130"/>
      <c r="L84" s="130"/>
      <c r="M84" s="133"/>
      <c r="N84" s="130"/>
      <c r="O84" s="133"/>
      <c r="P84" s="130"/>
      <c r="Q84" s="133"/>
    </row>
    <row r="85" spans="1:17" x14ac:dyDescent="0.25">
      <c r="A85" s="130"/>
      <c r="B85" s="170"/>
      <c r="C85" s="169"/>
      <c r="D85" s="170"/>
      <c r="E85" s="169"/>
      <c r="F85" s="169"/>
      <c r="G85" s="169"/>
      <c r="H85" s="169"/>
      <c r="I85" s="169"/>
      <c r="J85" s="169"/>
      <c r="K85" s="177"/>
      <c r="L85" s="169"/>
      <c r="M85" s="169"/>
      <c r="N85" s="169"/>
      <c r="O85" s="169"/>
      <c r="P85" s="177"/>
      <c r="Q85" s="169"/>
    </row>
    <row r="86" spans="1:17" x14ac:dyDescent="0.25">
      <c r="A86" s="130"/>
      <c r="B86" s="170"/>
      <c r="C86" s="169"/>
      <c r="D86" s="170"/>
      <c r="E86" s="169"/>
      <c r="F86" s="169"/>
      <c r="G86" s="169"/>
      <c r="H86" s="169"/>
      <c r="I86" s="169"/>
      <c r="J86" s="169"/>
      <c r="K86" s="177"/>
      <c r="L86" s="169"/>
      <c r="M86" s="169"/>
      <c r="N86" s="169"/>
      <c r="O86" s="169"/>
      <c r="P86" s="177"/>
      <c r="Q86" s="169"/>
    </row>
    <row r="87" spans="1:17" x14ac:dyDescent="0.25">
      <c r="A87" s="130"/>
      <c r="B87" s="170"/>
      <c r="C87" s="169"/>
      <c r="D87" s="170"/>
      <c r="E87" s="169"/>
      <c r="F87" s="169"/>
      <c r="G87" s="169"/>
      <c r="H87" s="169"/>
      <c r="I87" s="169"/>
      <c r="J87" s="169"/>
      <c r="K87" s="169"/>
      <c r="L87" s="169"/>
      <c r="M87" s="169"/>
      <c r="N87" s="177"/>
      <c r="O87" s="169"/>
      <c r="P87" s="177"/>
      <c r="Q87" s="169"/>
    </row>
    <row r="88" spans="1:17" x14ac:dyDescent="0.25">
      <c r="A88" s="130"/>
      <c r="B88" s="170"/>
      <c r="C88" s="169"/>
      <c r="D88" s="170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</row>
    <row r="89" spans="1:17" x14ac:dyDescent="0.25">
      <c r="A89" s="130"/>
      <c r="B89" s="170"/>
      <c r="C89" s="169"/>
      <c r="D89" s="170"/>
      <c r="E89" s="169"/>
      <c r="F89" s="169"/>
      <c r="G89" s="169"/>
      <c r="H89" s="169"/>
      <c r="I89" s="169"/>
      <c r="J89" s="169"/>
      <c r="K89" s="177"/>
      <c r="L89" s="169"/>
      <c r="M89" s="169"/>
      <c r="N89" s="169"/>
      <c r="O89" s="169"/>
      <c r="P89" s="177"/>
      <c r="Q89" s="169"/>
    </row>
    <row r="90" spans="1:17" x14ac:dyDescent="0.25">
      <c r="A90" s="130"/>
      <c r="B90" s="170"/>
      <c r="C90" s="169"/>
      <c r="D90" s="170"/>
      <c r="E90" s="169"/>
      <c r="F90" s="169"/>
      <c r="G90" s="169"/>
      <c r="H90" s="169"/>
      <c r="I90" s="169"/>
      <c r="J90" s="169"/>
      <c r="K90" s="169"/>
      <c r="L90" s="169"/>
      <c r="M90" s="169"/>
      <c r="N90" s="177"/>
      <c r="O90" s="169"/>
      <c r="P90" s="177"/>
      <c r="Q90" s="169"/>
    </row>
    <row r="91" spans="1:17" x14ac:dyDescent="0.25">
      <c r="A91" s="130"/>
      <c r="B91" s="170"/>
      <c r="C91" s="169"/>
      <c r="D91" s="170"/>
      <c r="E91" s="169"/>
      <c r="F91" s="169"/>
      <c r="G91" s="169"/>
      <c r="H91" s="169"/>
      <c r="I91" s="169"/>
      <c r="J91" s="169"/>
      <c r="K91" s="177"/>
      <c r="L91" s="169"/>
      <c r="M91" s="169"/>
      <c r="N91" s="169"/>
      <c r="O91" s="169"/>
      <c r="P91" s="177"/>
      <c r="Q91" s="169"/>
    </row>
    <row r="92" spans="1:17" x14ac:dyDescent="0.25">
      <c r="A92" s="130"/>
      <c r="B92" s="170"/>
      <c r="C92" s="169"/>
      <c r="D92" s="170"/>
      <c r="E92" s="169"/>
      <c r="F92" s="169"/>
      <c r="G92" s="169"/>
      <c r="H92" s="169"/>
      <c r="I92" s="169"/>
      <c r="J92" s="169"/>
      <c r="K92" s="177"/>
      <c r="L92" s="169"/>
      <c r="M92" s="169"/>
      <c r="N92" s="169"/>
      <c r="O92" s="169"/>
      <c r="P92" s="177"/>
      <c r="Q92" s="169"/>
    </row>
    <row r="93" spans="1:17" x14ac:dyDescent="0.25">
      <c r="A93" s="130"/>
      <c r="B93" s="170"/>
      <c r="C93" s="169"/>
      <c r="D93" s="170"/>
      <c r="E93" s="169"/>
      <c r="F93" s="169"/>
      <c r="G93" s="169"/>
      <c r="H93" s="169"/>
      <c r="I93" s="169"/>
      <c r="J93" s="169"/>
      <c r="K93" s="177"/>
      <c r="L93" s="169"/>
      <c r="M93" s="169"/>
      <c r="N93" s="169"/>
      <c r="O93" s="169"/>
      <c r="P93" s="177"/>
      <c r="Q93" s="169"/>
    </row>
    <row r="94" spans="1:17" x14ac:dyDescent="0.25">
      <c r="A94" s="130"/>
      <c r="B94" s="170"/>
      <c r="C94" s="169"/>
      <c r="D94" s="170"/>
      <c r="E94" s="169"/>
      <c r="F94" s="169"/>
      <c r="G94" s="169"/>
      <c r="H94" s="169"/>
      <c r="I94" s="169"/>
      <c r="J94" s="169"/>
      <c r="K94" s="177"/>
      <c r="L94" s="169"/>
      <c r="M94" s="169"/>
      <c r="N94" s="169"/>
      <c r="O94" s="169"/>
      <c r="P94" s="177"/>
      <c r="Q94" s="169"/>
    </row>
    <row r="95" spans="1:17" x14ac:dyDescent="0.25">
      <c r="A95" s="130"/>
      <c r="B95" s="170"/>
      <c r="C95" s="169"/>
      <c r="D95" s="170"/>
      <c r="E95" s="169"/>
      <c r="F95" s="169"/>
      <c r="G95" s="169"/>
      <c r="H95" s="169"/>
      <c r="I95" s="169"/>
      <c r="J95" s="169"/>
      <c r="K95" s="177"/>
      <c r="L95" s="169"/>
      <c r="M95" s="169"/>
      <c r="N95" s="169"/>
      <c r="O95" s="169"/>
      <c r="P95" s="177"/>
      <c r="Q95" s="169"/>
    </row>
    <row r="96" spans="1:17" x14ac:dyDescent="0.25">
      <c r="A96" s="130"/>
      <c r="B96" s="170"/>
      <c r="C96" s="169"/>
      <c r="D96" s="170"/>
      <c r="E96" s="169"/>
      <c r="F96" s="169"/>
      <c r="G96" s="169"/>
      <c r="H96" s="169"/>
      <c r="I96" s="169"/>
      <c r="J96" s="169"/>
      <c r="K96" s="177"/>
      <c r="L96" s="169"/>
      <c r="M96" s="169"/>
      <c r="N96" s="169"/>
      <c r="O96" s="169"/>
      <c r="P96" s="177"/>
      <c r="Q96" s="169"/>
    </row>
    <row r="97" spans="1:17" x14ac:dyDescent="0.25">
      <c r="A97" s="130"/>
      <c r="B97" s="170"/>
      <c r="C97" s="169"/>
      <c r="D97" s="170"/>
      <c r="E97" s="169"/>
      <c r="F97" s="169"/>
      <c r="G97" s="169"/>
      <c r="H97" s="169"/>
      <c r="I97" s="169"/>
      <c r="J97" s="169"/>
      <c r="K97" s="177"/>
      <c r="L97" s="169"/>
      <c r="M97" s="169"/>
      <c r="N97" s="169"/>
      <c r="O97" s="169"/>
      <c r="P97" s="177"/>
      <c r="Q97" s="169"/>
    </row>
    <row r="98" spans="1:17" x14ac:dyDescent="0.25">
      <c r="A98" s="130"/>
      <c r="B98" s="170"/>
      <c r="C98" s="169"/>
      <c r="D98" s="170"/>
      <c r="E98" s="169"/>
      <c r="F98" s="169"/>
      <c r="G98" s="169"/>
      <c r="H98" s="169"/>
      <c r="I98" s="169"/>
      <c r="J98" s="169"/>
      <c r="K98" s="177"/>
      <c r="L98" s="169"/>
      <c r="M98" s="169"/>
      <c r="N98" s="169"/>
      <c r="O98" s="169"/>
      <c r="P98" s="177"/>
      <c r="Q98" s="169"/>
    </row>
    <row r="99" spans="1:17" x14ac:dyDescent="0.25">
      <c r="A99" s="169"/>
      <c r="B99" s="169"/>
      <c r="C99" s="169"/>
      <c r="D99" s="169"/>
      <c r="E99" s="169"/>
      <c r="F99" s="169"/>
      <c r="G99" s="169"/>
      <c r="H99" s="170"/>
      <c r="I99" s="169"/>
      <c r="J99" s="134"/>
      <c r="K99" s="178"/>
      <c r="L99" s="169"/>
      <c r="M99" s="169"/>
      <c r="N99" s="178"/>
      <c r="O99" s="169"/>
      <c r="P99" s="178"/>
      <c r="Q99" s="169"/>
    </row>
    <row r="100" spans="1:17" x14ac:dyDescent="0.25">
      <c r="A100" s="130"/>
      <c r="B100" s="176"/>
      <c r="C100" s="169"/>
      <c r="D100" s="169"/>
      <c r="E100" s="171"/>
      <c r="F100" s="169"/>
      <c r="G100" s="176"/>
      <c r="H100" s="169"/>
      <c r="I100" s="169"/>
      <c r="J100" s="170"/>
      <c r="K100" s="169"/>
      <c r="L100" s="169"/>
      <c r="M100" s="169"/>
      <c r="N100" s="169"/>
      <c r="O100" s="169"/>
      <c r="P100" s="130"/>
      <c r="Q100" s="130"/>
    </row>
    <row r="101" spans="1:17" x14ac:dyDescent="0.25">
      <c r="A101" s="130"/>
      <c r="B101" s="132"/>
      <c r="C101" s="130"/>
      <c r="D101" s="176"/>
      <c r="E101" s="169"/>
      <c r="F101" s="130"/>
      <c r="G101" s="130"/>
      <c r="H101" s="130"/>
      <c r="I101" s="130"/>
      <c r="J101" s="130"/>
      <c r="K101" s="130"/>
      <c r="L101" s="130"/>
      <c r="M101" s="133"/>
      <c r="N101" s="130"/>
      <c r="O101" s="133"/>
      <c r="P101" s="130"/>
      <c r="Q101" s="133"/>
    </row>
    <row r="102" spans="1:17" x14ac:dyDescent="0.25">
      <c r="A102" s="130"/>
      <c r="B102" s="170"/>
      <c r="C102" s="169"/>
      <c r="D102" s="170"/>
      <c r="E102" s="169"/>
      <c r="F102" s="169"/>
      <c r="G102" s="169"/>
      <c r="H102" s="169"/>
      <c r="I102" s="169"/>
      <c r="J102" s="169"/>
      <c r="K102" s="169"/>
      <c r="L102" s="169"/>
      <c r="M102" s="169"/>
      <c r="N102" s="177"/>
      <c r="O102" s="169"/>
      <c r="P102" s="177"/>
      <c r="Q102" s="169"/>
    </row>
    <row r="103" spans="1:17" x14ac:dyDescent="0.25">
      <c r="A103" s="130"/>
      <c r="B103" s="170"/>
      <c r="C103" s="169"/>
      <c r="D103" s="170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</row>
    <row r="104" spans="1:17" x14ac:dyDescent="0.25">
      <c r="A104" s="130"/>
      <c r="B104" s="170"/>
      <c r="C104" s="169"/>
      <c r="D104" s="170"/>
      <c r="E104" s="169"/>
      <c r="F104" s="169"/>
      <c r="G104" s="169"/>
      <c r="H104" s="169"/>
      <c r="I104" s="169"/>
      <c r="J104" s="169"/>
      <c r="K104" s="177"/>
      <c r="L104" s="169"/>
      <c r="M104" s="169"/>
      <c r="N104" s="169"/>
      <c r="O104" s="169"/>
      <c r="P104" s="177"/>
      <c r="Q104" s="169"/>
    </row>
    <row r="105" spans="1:17" x14ac:dyDescent="0.25">
      <c r="A105" s="130"/>
      <c r="B105" s="170"/>
      <c r="C105" s="169"/>
      <c r="D105" s="170"/>
      <c r="E105" s="169"/>
      <c r="F105" s="169"/>
      <c r="G105" s="169"/>
      <c r="H105" s="169"/>
      <c r="I105" s="169"/>
      <c r="J105" s="169"/>
      <c r="K105" s="177"/>
      <c r="L105" s="169"/>
      <c r="M105" s="169"/>
      <c r="N105" s="169"/>
      <c r="O105" s="169"/>
      <c r="P105" s="177"/>
      <c r="Q105" s="169"/>
    </row>
    <row r="106" spans="1:17" x14ac:dyDescent="0.25">
      <c r="A106" s="130"/>
      <c r="B106" s="170"/>
      <c r="C106" s="169"/>
      <c r="D106" s="170"/>
      <c r="E106" s="169"/>
      <c r="F106" s="169"/>
      <c r="G106" s="169"/>
      <c r="H106" s="169"/>
      <c r="I106" s="169"/>
      <c r="J106" s="169"/>
      <c r="K106" s="177"/>
      <c r="L106" s="169"/>
      <c r="M106" s="169"/>
      <c r="N106" s="169"/>
      <c r="O106" s="169"/>
      <c r="P106" s="177"/>
      <c r="Q106" s="169"/>
    </row>
    <row r="107" spans="1:17" x14ac:dyDescent="0.25">
      <c r="A107" s="169"/>
      <c r="B107" s="169"/>
      <c r="C107" s="169"/>
      <c r="D107" s="169"/>
      <c r="E107" s="169"/>
      <c r="F107" s="169"/>
      <c r="G107" s="169"/>
      <c r="H107" s="170"/>
      <c r="I107" s="169"/>
      <c r="J107" s="134"/>
      <c r="K107" s="178"/>
      <c r="L107" s="169"/>
      <c r="M107" s="169"/>
      <c r="N107" s="178"/>
      <c r="O107" s="169"/>
      <c r="P107" s="178"/>
      <c r="Q107" s="169"/>
    </row>
    <row r="108" spans="1:17" x14ac:dyDescent="0.25">
      <c r="A108" s="130"/>
      <c r="B108" s="176"/>
      <c r="C108" s="169"/>
      <c r="D108" s="169"/>
      <c r="E108" s="171"/>
      <c r="F108" s="169"/>
      <c r="G108" s="176"/>
      <c r="H108" s="169"/>
      <c r="I108" s="169"/>
      <c r="J108" s="170"/>
      <c r="K108" s="169"/>
      <c r="L108" s="169"/>
      <c r="M108" s="169"/>
      <c r="N108" s="169"/>
      <c r="O108" s="169"/>
      <c r="P108" s="130"/>
      <c r="Q108" s="130"/>
    </row>
    <row r="109" spans="1:17" x14ac:dyDescent="0.25">
      <c r="A109" s="130"/>
      <c r="B109" s="132"/>
      <c r="C109" s="130"/>
      <c r="D109" s="176"/>
      <c r="E109" s="169"/>
      <c r="F109" s="130"/>
      <c r="G109" s="130"/>
      <c r="H109" s="130"/>
      <c r="I109" s="130"/>
      <c r="J109" s="130"/>
      <c r="K109" s="130"/>
      <c r="L109" s="130"/>
      <c r="M109" s="133"/>
      <c r="N109" s="130"/>
      <c r="O109" s="133"/>
      <c r="P109" s="130"/>
      <c r="Q109" s="133"/>
    </row>
    <row r="110" spans="1:17" x14ac:dyDescent="0.25">
      <c r="A110" s="130"/>
      <c r="B110" s="170"/>
      <c r="C110" s="169"/>
      <c r="D110" s="170"/>
      <c r="E110" s="169"/>
      <c r="F110" s="169"/>
      <c r="G110" s="169"/>
      <c r="H110" s="169"/>
      <c r="I110" s="169"/>
      <c r="J110" s="169"/>
      <c r="K110" s="169"/>
      <c r="L110" s="169"/>
      <c r="M110" s="169"/>
      <c r="N110" s="177"/>
      <c r="O110" s="169"/>
      <c r="P110" s="177"/>
      <c r="Q110" s="169"/>
    </row>
    <row r="111" spans="1:17" x14ac:dyDescent="0.25">
      <c r="A111" s="130"/>
      <c r="B111" s="170"/>
      <c r="C111" s="169"/>
      <c r="D111" s="170"/>
      <c r="E111" s="169"/>
      <c r="F111" s="169"/>
      <c r="G111" s="169"/>
      <c r="H111" s="169"/>
      <c r="I111" s="169"/>
      <c r="J111" s="169"/>
      <c r="K111" s="177"/>
      <c r="L111" s="169"/>
      <c r="M111" s="169"/>
      <c r="N111" s="169"/>
      <c r="O111" s="169"/>
      <c r="P111" s="177"/>
      <c r="Q111" s="169"/>
    </row>
    <row r="112" spans="1:17" x14ac:dyDescent="0.25">
      <c r="A112" s="130"/>
      <c r="B112" s="170"/>
      <c r="C112" s="169"/>
      <c r="D112" s="170"/>
      <c r="E112" s="169"/>
      <c r="F112" s="169"/>
      <c r="G112" s="169"/>
      <c r="H112" s="169"/>
      <c r="I112" s="169"/>
      <c r="J112" s="169"/>
      <c r="K112" s="177"/>
      <c r="L112" s="169"/>
      <c r="M112" s="169"/>
      <c r="N112" s="169"/>
      <c r="O112" s="169"/>
      <c r="P112" s="177"/>
      <c r="Q112" s="169"/>
    </row>
    <row r="113" spans="1:17" x14ac:dyDescent="0.25">
      <c r="A113" s="130"/>
      <c r="B113" s="170"/>
      <c r="C113" s="169"/>
      <c r="D113" s="170"/>
      <c r="E113" s="169"/>
      <c r="F113" s="169"/>
      <c r="G113" s="169"/>
      <c r="H113" s="169"/>
      <c r="I113" s="169"/>
      <c r="J113" s="169"/>
      <c r="K113" s="177"/>
      <c r="L113" s="169"/>
      <c r="M113" s="169"/>
      <c r="N113" s="169"/>
      <c r="O113" s="169"/>
      <c r="P113" s="177"/>
      <c r="Q113" s="169"/>
    </row>
    <row r="114" spans="1:17" x14ac:dyDescent="0.25">
      <c r="A114" s="130"/>
      <c r="B114" s="170"/>
      <c r="C114" s="169"/>
      <c r="D114" s="170"/>
      <c r="E114" s="169"/>
      <c r="F114" s="169"/>
      <c r="G114" s="169"/>
      <c r="H114" s="169"/>
      <c r="I114" s="169"/>
      <c r="J114" s="169"/>
      <c r="K114" s="177"/>
      <c r="L114" s="169"/>
      <c r="M114" s="169"/>
      <c r="N114" s="169"/>
      <c r="O114" s="169"/>
      <c r="P114" s="177"/>
      <c r="Q114" s="169"/>
    </row>
    <row r="115" spans="1:17" x14ac:dyDescent="0.25">
      <c r="A115" s="130"/>
      <c r="B115" s="170"/>
      <c r="C115" s="169"/>
      <c r="D115" s="170"/>
      <c r="E115" s="169"/>
      <c r="F115" s="169"/>
      <c r="G115" s="169"/>
      <c r="H115" s="169"/>
      <c r="I115" s="169"/>
      <c r="J115" s="169"/>
      <c r="K115" s="177"/>
      <c r="L115" s="169"/>
      <c r="M115" s="169"/>
      <c r="N115" s="169"/>
      <c r="O115" s="169"/>
      <c r="P115" s="177"/>
      <c r="Q115" s="169"/>
    </row>
    <row r="116" spans="1:17" x14ac:dyDescent="0.25">
      <c r="A116" s="130"/>
      <c r="B116" s="170"/>
      <c r="C116" s="169"/>
      <c r="D116" s="170"/>
      <c r="E116" s="169"/>
      <c r="F116" s="169"/>
      <c r="G116" s="169"/>
      <c r="H116" s="169"/>
      <c r="I116" s="169"/>
      <c r="J116" s="169"/>
      <c r="K116" s="177"/>
      <c r="L116" s="169"/>
      <c r="M116" s="169"/>
      <c r="N116" s="169"/>
      <c r="O116" s="169"/>
      <c r="P116" s="177"/>
      <c r="Q116" s="169"/>
    </row>
    <row r="117" spans="1:17" x14ac:dyDescent="0.25">
      <c r="A117" s="130"/>
      <c r="B117" s="170"/>
      <c r="C117" s="169"/>
      <c r="D117" s="170"/>
      <c r="E117" s="169"/>
      <c r="F117" s="169"/>
      <c r="G117" s="169"/>
      <c r="H117" s="169"/>
      <c r="I117" s="169"/>
      <c r="J117" s="169"/>
      <c r="K117" s="177"/>
      <c r="L117" s="169"/>
      <c r="M117" s="169"/>
      <c r="N117" s="169"/>
      <c r="O117" s="169"/>
      <c r="P117" s="177"/>
      <c r="Q117" s="169"/>
    </row>
    <row r="118" spans="1:17" x14ac:dyDescent="0.25">
      <c r="A118" s="130"/>
      <c r="B118" s="170"/>
      <c r="C118" s="169"/>
      <c r="D118" s="170"/>
      <c r="E118" s="169"/>
      <c r="F118" s="169"/>
      <c r="G118" s="169"/>
      <c r="H118" s="169"/>
      <c r="I118" s="169"/>
      <c r="J118" s="169"/>
      <c r="K118" s="177"/>
      <c r="L118" s="169"/>
      <c r="M118" s="169"/>
      <c r="N118" s="169"/>
      <c r="O118" s="169"/>
      <c r="P118" s="177"/>
      <c r="Q118" s="169"/>
    </row>
    <row r="119" spans="1:17" x14ac:dyDescent="0.25">
      <c r="A119" s="169"/>
      <c r="B119" s="169"/>
      <c r="C119" s="169"/>
      <c r="D119" s="169"/>
      <c r="E119" s="169"/>
      <c r="F119" s="169"/>
      <c r="G119" s="169"/>
      <c r="H119" s="170"/>
      <c r="I119" s="169"/>
      <c r="J119" s="134"/>
      <c r="K119" s="178"/>
      <c r="L119" s="169"/>
      <c r="M119" s="169"/>
      <c r="N119" s="178"/>
      <c r="O119" s="169"/>
      <c r="P119" s="178"/>
      <c r="Q119" s="169"/>
    </row>
    <row r="120" spans="1:17" x14ac:dyDescent="0.25">
      <c r="A120" s="130"/>
      <c r="B120" s="176"/>
      <c r="C120" s="169"/>
      <c r="D120" s="169"/>
      <c r="E120" s="171"/>
      <c r="F120" s="169"/>
      <c r="G120" s="176"/>
      <c r="H120" s="169"/>
      <c r="I120" s="169"/>
      <c r="J120" s="170"/>
      <c r="K120" s="169"/>
      <c r="L120" s="169"/>
      <c r="M120" s="169"/>
      <c r="N120" s="169"/>
      <c r="O120" s="169"/>
      <c r="P120" s="130"/>
      <c r="Q120" s="130"/>
    </row>
    <row r="121" spans="1:17" x14ac:dyDescent="0.25">
      <c r="A121" s="130"/>
      <c r="B121" s="132"/>
      <c r="C121" s="130"/>
      <c r="D121" s="176"/>
      <c r="E121" s="169"/>
      <c r="F121" s="130"/>
      <c r="G121" s="130"/>
      <c r="H121" s="130"/>
      <c r="I121" s="130"/>
      <c r="J121" s="130"/>
      <c r="K121" s="130"/>
      <c r="L121" s="130"/>
      <c r="M121" s="133"/>
      <c r="N121" s="130"/>
      <c r="O121" s="133"/>
      <c r="P121" s="130"/>
      <c r="Q121" s="133"/>
    </row>
    <row r="122" spans="1:17" x14ac:dyDescent="0.25">
      <c r="A122" s="130"/>
      <c r="B122" s="170"/>
      <c r="C122" s="169"/>
      <c r="D122" s="170"/>
      <c r="E122" s="169"/>
      <c r="F122" s="169"/>
      <c r="G122" s="169"/>
      <c r="H122" s="169"/>
      <c r="I122" s="169"/>
      <c r="J122" s="169"/>
      <c r="K122" s="169"/>
      <c r="L122" s="169"/>
      <c r="M122" s="169"/>
      <c r="N122" s="177"/>
      <c r="O122" s="169"/>
      <c r="P122" s="177"/>
      <c r="Q122" s="169"/>
    </row>
    <row r="123" spans="1:17" x14ac:dyDescent="0.25">
      <c r="A123" s="130"/>
      <c r="B123" s="170"/>
      <c r="C123" s="169"/>
      <c r="D123" s="170"/>
      <c r="E123" s="169"/>
      <c r="F123" s="169"/>
      <c r="G123" s="169"/>
      <c r="H123" s="169"/>
      <c r="I123" s="169"/>
      <c r="J123" s="169"/>
      <c r="K123" s="177"/>
      <c r="L123" s="169"/>
      <c r="M123" s="169"/>
      <c r="N123" s="169"/>
      <c r="O123" s="169"/>
      <c r="P123" s="177"/>
      <c r="Q123" s="169"/>
    </row>
    <row r="124" spans="1:17" x14ac:dyDescent="0.25">
      <c r="A124" s="130"/>
      <c r="B124" s="170"/>
      <c r="C124" s="169"/>
      <c r="D124" s="170"/>
      <c r="E124" s="169"/>
      <c r="F124" s="169"/>
      <c r="G124" s="169"/>
      <c r="H124" s="169"/>
      <c r="I124" s="169"/>
      <c r="J124" s="169"/>
      <c r="K124" s="177"/>
      <c r="L124" s="169"/>
      <c r="M124" s="169"/>
      <c r="N124" s="169"/>
      <c r="O124" s="169"/>
      <c r="P124" s="177"/>
      <c r="Q124" s="169"/>
    </row>
    <row r="125" spans="1:17" x14ac:dyDescent="0.25">
      <c r="A125" s="130"/>
      <c r="B125" s="170"/>
      <c r="C125" s="169"/>
      <c r="D125" s="170"/>
      <c r="E125" s="169"/>
      <c r="F125" s="169"/>
      <c r="G125" s="169"/>
      <c r="H125" s="169"/>
      <c r="I125" s="169"/>
      <c r="J125" s="169"/>
      <c r="K125" s="177"/>
      <c r="L125" s="169"/>
      <c r="M125" s="169"/>
      <c r="N125" s="169"/>
      <c r="O125" s="169"/>
      <c r="P125" s="177"/>
      <c r="Q125" s="169"/>
    </row>
    <row r="126" spans="1:17" x14ac:dyDescent="0.25">
      <c r="A126" s="130"/>
      <c r="B126" s="170"/>
      <c r="C126" s="169"/>
      <c r="D126" s="170"/>
      <c r="E126" s="169"/>
      <c r="F126" s="169"/>
      <c r="G126" s="169"/>
      <c r="H126" s="169"/>
      <c r="I126" s="169"/>
      <c r="J126" s="169"/>
      <c r="K126" s="177"/>
      <c r="L126" s="169"/>
      <c r="M126" s="169"/>
      <c r="N126" s="169"/>
      <c r="O126" s="169"/>
      <c r="P126" s="177"/>
      <c r="Q126" s="169"/>
    </row>
    <row r="127" spans="1:17" x14ac:dyDescent="0.25">
      <c r="A127" s="130"/>
      <c r="B127" s="170"/>
      <c r="C127" s="169"/>
      <c r="D127" s="170"/>
      <c r="E127" s="169"/>
      <c r="F127" s="169"/>
      <c r="G127" s="169"/>
      <c r="H127" s="169"/>
      <c r="I127" s="169"/>
      <c r="J127" s="169"/>
      <c r="K127" s="177"/>
      <c r="L127" s="169"/>
      <c r="M127" s="169"/>
      <c r="N127" s="169"/>
      <c r="O127" s="169"/>
      <c r="P127" s="177"/>
      <c r="Q127" s="169"/>
    </row>
    <row r="128" spans="1:17" x14ac:dyDescent="0.25">
      <c r="A128" s="169"/>
      <c r="B128" s="169"/>
      <c r="C128" s="169"/>
      <c r="D128" s="169"/>
      <c r="E128" s="169"/>
      <c r="F128" s="169"/>
      <c r="G128" s="169"/>
      <c r="H128" s="170"/>
      <c r="I128" s="169"/>
      <c r="J128" s="134"/>
      <c r="K128" s="178"/>
      <c r="L128" s="169"/>
      <c r="M128" s="169"/>
      <c r="N128" s="178"/>
      <c r="O128" s="169"/>
      <c r="P128" s="178"/>
      <c r="Q128" s="169"/>
    </row>
    <row r="129" spans="1:17" x14ac:dyDescent="0.25">
      <c r="A129" s="130"/>
      <c r="B129" s="176"/>
      <c r="C129" s="169"/>
      <c r="D129" s="169"/>
      <c r="E129" s="171"/>
      <c r="F129" s="169"/>
      <c r="G129" s="176"/>
      <c r="H129" s="169"/>
      <c r="I129" s="169"/>
      <c r="J129" s="169"/>
      <c r="K129" s="169"/>
      <c r="L129" s="169"/>
      <c r="M129" s="169"/>
      <c r="N129" s="169"/>
      <c r="O129" s="169"/>
      <c r="P129" s="130"/>
      <c r="Q129" s="130"/>
    </row>
    <row r="130" spans="1:17" x14ac:dyDescent="0.25">
      <c r="A130" s="130"/>
      <c r="B130" s="132"/>
      <c r="C130" s="130"/>
      <c r="D130" s="176"/>
      <c r="E130" s="169"/>
      <c r="F130" s="130"/>
      <c r="G130" s="130"/>
      <c r="H130" s="130"/>
      <c r="I130" s="130"/>
      <c r="J130" s="130"/>
      <c r="K130" s="130"/>
      <c r="L130" s="130"/>
      <c r="M130" s="133"/>
      <c r="N130" s="130"/>
      <c r="O130" s="133"/>
      <c r="P130" s="130"/>
      <c r="Q130" s="133"/>
    </row>
    <row r="131" spans="1:17" x14ac:dyDescent="0.25">
      <c r="A131" s="130"/>
      <c r="B131" s="170"/>
      <c r="C131" s="169"/>
      <c r="D131" s="170"/>
      <c r="E131" s="169"/>
      <c r="F131" s="169"/>
      <c r="G131" s="169"/>
      <c r="H131" s="169"/>
      <c r="I131" s="169"/>
      <c r="J131" s="169"/>
      <c r="K131" s="177"/>
      <c r="L131" s="169"/>
      <c r="M131" s="169"/>
      <c r="N131" s="169"/>
      <c r="O131" s="169"/>
      <c r="P131" s="177"/>
      <c r="Q131" s="169"/>
    </row>
    <row r="132" spans="1:17" x14ac:dyDescent="0.25">
      <c r="A132" s="130"/>
      <c r="B132" s="170"/>
      <c r="C132" s="169"/>
      <c r="D132" s="170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</row>
    <row r="133" spans="1:17" x14ac:dyDescent="0.25">
      <c r="A133" s="130"/>
      <c r="B133" s="170"/>
      <c r="C133" s="169"/>
      <c r="D133" s="170"/>
      <c r="E133" s="169"/>
      <c r="F133" s="169"/>
      <c r="G133" s="169"/>
      <c r="H133" s="169"/>
      <c r="I133" s="169"/>
      <c r="J133" s="169"/>
      <c r="K133" s="169"/>
      <c r="L133" s="169"/>
      <c r="M133" s="169"/>
      <c r="N133" s="177"/>
      <c r="O133" s="169"/>
      <c r="P133" s="177"/>
      <c r="Q133" s="169"/>
    </row>
    <row r="134" spans="1:17" x14ac:dyDescent="0.25">
      <c r="A134" s="169"/>
      <c r="B134" s="169"/>
      <c r="C134" s="169"/>
      <c r="D134" s="169"/>
      <c r="E134" s="169"/>
      <c r="F134" s="169"/>
      <c r="G134" s="169"/>
      <c r="H134" s="170"/>
      <c r="I134" s="169"/>
      <c r="J134" s="134"/>
      <c r="K134" s="178"/>
      <c r="L134" s="169"/>
      <c r="M134" s="169"/>
      <c r="N134" s="178"/>
      <c r="O134" s="169"/>
      <c r="P134" s="169"/>
      <c r="Q134" s="169"/>
    </row>
    <row r="135" spans="1:17" x14ac:dyDescent="0.25">
      <c r="A135" s="130"/>
      <c r="B135" s="176"/>
      <c r="C135" s="169"/>
      <c r="D135" s="169"/>
      <c r="E135" s="171"/>
      <c r="F135" s="169"/>
      <c r="G135" s="176"/>
      <c r="H135" s="169"/>
      <c r="I135" s="169"/>
      <c r="J135" s="170"/>
      <c r="K135" s="169"/>
      <c r="L135" s="169"/>
      <c r="M135" s="169"/>
      <c r="N135" s="169"/>
      <c r="O135" s="169"/>
      <c r="P135" s="130"/>
      <c r="Q135" s="130"/>
    </row>
    <row r="136" spans="1:17" x14ac:dyDescent="0.25">
      <c r="A136" s="130"/>
      <c r="B136" s="132"/>
      <c r="C136" s="130"/>
      <c r="D136" s="176"/>
      <c r="E136" s="169"/>
      <c r="F136" s="130"/>
      <c r="G136" s="130"/>
      <c r="H136" s="130"/>
      <c r="I136" s="130"/>
      <c r="J136" s="130"/>
      <c r="K136" s="130"/>
      <c r="L136" s="130"/>
      <c r="M136" s="133"/>
      <c r="N136" s="130"/>
      <c r="O136" s="133"/>
      <c r="P136" s="130"/>
      <c r="Q136" s="133"/>
    </row>
    <row r="137" spans="1:17" x14ac:dyDescent="0.25">
      <c r="A137" s="130"/>
      <c r="B137" s="170"/>
      <c r="C137" s="169"/>
      <c r="D137" s="170"/>
      <c r="E137" s="169"/>
      <c r="F137" s="169"/>
      <c r="G137" s="169"/>
      <c r="H137" s="169"/>
      <c r="I137" s="169"/>
      <c r="J137" s="169"/>
      <c r="K137" s="177"/>
      <c r="L137" s="169"/>
      <c r="M137" s="169"/>
      <c r="N137" s="169"/>
      <c r="O137" s="169"/>
      <c r="P137" s="177"/>
      <c r="Q137" s="169"/>
    </row>
    <row r="138" spans="1:17" x14ac:dyDescent="0.25">
      <c r="A138" s="130"/>
      <c r="B138" s="170"/>
      <c r="C138" s="169"/>
      <c r="D138" s="170"/>
      <c r="E138" s="169"/>
      <c r="F138" s="169"/>
      <c r="G138" s="169"/>
      <c r="H138" s="169"/>
      <c r="I138" s="169"/>
      <c r="J138" s="169"/>
      <c r="K138" s="177"/>
      <c r="L138" s="169"/>
      <c r="M138" s="169"/>
      <c r="N138" s="169"/>
      <c r="O138" s="169"/>
      <c r="P138" s="177"/>
      <c r="Q138" s="169"/>
    </row>
    <row r="139" spans="1:17" x14ac:dyDescent="0.25">
      <c r="A139" s="130"/>
      <c r="B139" s="170"/>
      <c r="C139" s="169"/>
      <c r="D139" s="170"/>
      <c r="E139" s="169"/>
      <c r="F139" s="169"/>
      <c r="G139" s="169"/>
      <c r="H139" s="169"/>
      <c r="I139" s="169"/>
      <c r="J139" s="169"/>
      <c r="K139" s="177"/>
      <c r="L139" s="169"/>
      <c r="M139" s="169"/>
      <c r="N139" s="169"/>
      <c r="O139" s="169"/>
      <c r="P139" s="177"/>
      <c r="Q139" s="169"/>
    </row>
    <row r="140" spans="1:17" x14ac:dyDescent="0.25">
      <c r="A140" s="130"/>
      <c r="B140" s="170"/>
      <c r="C140" s="169"/>
      <c r="D140" s="170"/>
      <c r="E140" s="169"/>
      <c r="F140" s="169"/>
      <c r="G140" s="169"/>
      <c r="H140" s="169"/>
      <c r="I140" s="169"/>
      <c r="J140" s="169"/>
      <c r="K140" s="169"/>
      <c r="L140" s="169"/>
      <c r="M140" s="169"/>
      <c r="N140" s="177"/>
      <c r="O140" s="169"/>
      <c r="P140" s="177"/>
      <c r="Q140" s="169"/>
    </row>
    <row r="141" spans="1:17" x14ac:dyDescent="0.25">
      <c r="A141" s="130"/>
      <c r="B141" s="170"/>
      <c r="C141" s="169"/>
      <c r="D141" s="170"/>
      <c r="E141" s="169"/>
      <c r="F141" s="169"/>
      <c r="G141" s="169"/>
      <c r="H141" s="169"/>
      <c r="I141" s="169"/>
      <c r="J141" s="169"/>
      <c r="K141" s="169"/>
      <c r="L141" s="169"/>
      <c r="M141" s="169"/>
      <c r="N141" s="177"/>
      <c r="O141" s="169"/>
      <c r="P141" s="177"/>
      <c r="Q141" s="169"/>
    </row>
    <row r="142" spans="1:17" x14ac:dyDescent="0.25">
      <c r="A142" s="130"/>
      <c r="B142" s="170"/>
      <c r="C142" s="169"/>
      <c r="D142" s="170"/>
      <c r="E142" s="169"/>
      <c r="F142" s="169"/>
      <c r="G142" s="169"/>
      <c r="H142" s="169"/>
      <c r="I142" s="169"/>
      <c r="J142" s="169"/>
      <c r="K142" s="177"/>
      <c r="L142" s="169"/>
      <c r="M142" s="169"/>
      <c r="N142" s="169"/>
      <c r="O142" s="169"/>
      <c r="P142" s="177"/>
      <c r="Q142" s="169"/>
    </row>
    <row r="143" spans="1:17" x14ac:dyDescent="0.25">
      <c r="A143" s="130"/>
      <c r="B143" s="170"/>
      <c r="C143" s="169"/>
      <c r="D143" s="170"/>
      <c r="E143" s="169"/>
      <c r="F143" s="169"/>
      <c r="G143" s="169"/>
      <c r="H143" s="169"/>
      <c r="I143" s="169"/>
      <c r="J143" s="169"/>
      <c r="K143" s="169"/>
      <c r="L143" s="169"/>
      <c r="M143" s="169"/>
      <c r="N143" s="177"/>
      <c r="O143" s="169"/>
      <c r="P143" s="177"/>
      <c r="Q143" s="169"/>
    </row>
    <row r="144" spans="1:17" x14ac:dyDescent="0.25">
      <c r="A144" s="130"/>
      <c r="B144" s="170"/>
      <c r="C144" s="169"/>
      <c r="D144" s="170"/>
      <c r="E144" s="169"/>
      <c r="F144" s="169"/>
      <c r="G144" s="169"/>
      <c r="H144" s="169"/>
      <c r="I144" s="169"/>
      <c r="J144" s="169"/>
      <c r="K144" s="169"/>
      <c r="L144" s="169"/>
      <c r="M144" s="169"/>
      <c r="N144" s="177"/>
      <c r="O144" s="169"/>
      <c r="P144" s="177"/>
      <c r="Q144" s="169"/>
    </row>
    <row r="145" spans="1:17" x14ac:dyDescent="0.25">
      <c r="A145" s="130"/>
      <c r="B145" s="170"/>
      <c r="C145" s="169"/>
      <c r="D145" s="170"/>
      <c r="E145" s="169"/>
      <c r="F145" s="169"/>
      <c r="G145" s="169"/>
      <c r="H145" s="169"/>
      <c r="I145" s="169"/>
      <c r="J145" s="169"/>
      <c r="K145" s="169"/>
      <c r="L145" s="169"/>
      <c r="M145" s="169"/>
      <c r="N145" s="177"/>
      <c r="O145" s="169"/>
      <c r="P145" s="177"/>
      <c r="Q145" s="169"/>
    </row>
    <row r="146" spans="1:17" x14ac:dyDescent="0.25">
      <c r="A146" s="130"/>
      <c r="B146" s="170"/>
      <c r="C146" s="169"/>
      <c r="D146" s="170"/>
      <c r="E146" s="169"/>
      <c r="F146" s="169"/>
      <c r="G146" s="169"/>
      <c r="H146" s="169"/>
      <c r="I146" s="169"/>
      <c r="J146" s="169"/>
      <c r="K146" s="169"/>
      <c r="L146" s="169"/>
      <c r="M146" s="169"/>
      <c r="N146" s="177"/>
      <c r="O146" s="169"/>
      <c r="P146" s="177"/>
      <c r="Q146" s="169"/>
    </row>
    <row r="147" spans="1:17" x14ac:dyDescent="0.25">
      <c r="A147" s="130"/>
      <c r="B147" s="170"/>
      <c r="C147" s="169"/>
      <c r="D147" s="170"/>
      <c r="E147" s="169"/>
      <c r="F147" s="169"/>
      <c r="G147" s="169"/>
      <c r="H147" s="169"/>
      <c r="I147" s="169"/>
      <c r="J147" s="169"/>
      <c r="K147" s="169"/>
      <c r="L147" s="169"/>
      <c r="M147" s="169"/>
      <c r="N147" s="177"/>
      <c r="O147" s="169"/>
      <c r="P147" s="177"/>
      <c r="Q147" s="169"/>
    </row>
    <row r="148" spans="1:17" x14ac:dyDescent="0.25">
      <c r="A148" s="130"/>
      <c r="B148" s="170"/>
      <c r="C148" s="169"/>
      <c r="D148" s="170"/>
      <c r="E148" s="169"/>
      <c r="F148" s="169"/>
      <c r="G148" s="169"/>
      <c r="H148" s="169"/>
      <c r="I148" s="169"/>
      <c r="J148" s="169"/>
      <c r="K148" s="169"/>
      <c r="L148" s="169"/>
      <c r="M148" s="169"/>
      <c r="N148" s="177"/>
      <c r="O148" s="169"/>
      <c r="P148" s="177"/>
      <c r="Q148" s="169"/>
    </row>
    <row r="149" spans="1:17" x14ac:dyDescent="0.25">
      <c r="A149" s="130"/>
      <c r="B149" s="170"/>
      <c r="C149" s="169"/>
      <c r="D149" s="170"/>
      <c r="E149" s="169"/>
      <c r="F149" s="169"/>
      <c r="G149" s="169"/>
      <c r="H149" s="169"/>
      <c r="I149" s="169"/>
      <c r="J149" s="169"/>
      <c r="K149" s="177"/>
      <c r="L149" s="169"/>
      <c r="M149" s="169"/>
      <c r="N149" s="169"/>
      <c r="O149" s="169"/>
      <c r="P149" s="177"/>
      <c r="Q149" s="169"/>
    </row>
    <row r="150" spans="1:17" x14ac:dyDescent="0.25">
      <c r="A150" s="130"/>
      <c r="B150" s="170"/>
      <c r="C150" s="169"/>
      <c r="D150" s="170"/>
      <c r="E150" s="169"/>
      <c r="F150" s="169"/>
      <c r="G150" s="169"/>
      <c r="H150" s="169"/>
      <c r="I150" s="169"/>
      <c r="J150" s="169"/>
      <c r="K150" s="177"/>
      <c r="L150" s="169"/>
      <c r="M150" s="169"/>
      <c r="N150" s="169"/>
      <c r="O150" s="169"/>
      <c r="P150" s="177"/>
      <c r="Q150" s="169"/>
    </row>
    <row r="151" spans="1:17" x14ac:dyDescent="0.25">
      <c r="A151" s="130"/>
      <c r="B151" s="170"/>
      <c r="C151" s="169"/>
      <c r="D151" s="170"/>
      <c r="E151" s="169"/>
      <c r="F151" s="169"/>
      <c r="G151" s="169"/>
      <c r="H151" s="169"/>
      <c r="I151" s="169"/>
      <c r="J151" s="169"/>
      <c r="K151" s="177"/>
      <c r="L151" s="169"/>
      <c r="M151" s="169"/>
      <c r="N151" s="169"/>
      <c r="O151" s="169"/>
      <c r="P151" s="177"/>
      <c r="Q151" s="169"/>
    </row>
    <row r="152" spans="1:17" x14ac:dyDescent="0.25">
      <c r="A152" s="130"/>
      <c r="B152" s="170"/>
      <c r="C152" s="169"/>
      <c r="D152" s="170"/>
      <c r="E152" s="169"/>
      <c r="F152" s="169"/>
      <c r="G152" s="169"/>
      <c r="H152" s="169"/>
      <c r="I152" s="169"/>
      <c r="J152" s="169"/>
      <c r="K152" s="177"/>
      <c r="L152" s="169"/>
      <c r="M152" s="169"/>
      <c r="N152" s="169"/>
      <c r="O152" s="169"/>
      <c r="P152" s="177"/>
      <c r="Q152" s="169"/>
    </row>
    <row r="153" spans="1:17" x14ac:dyDescent="0.25">
      <c r="A153" s="130"/>
      <c r="B153" s="170"/>
      <c r="C153" s="169"/>
      <c r="D153" s="170"/>
      <c r="E153" s="169"/>
      <c r="F153" s="169"/>
      <c r="G153" s="169"/>
      <c r="H153" s="169"/>
      <c r="I153" s="169"/>
      <c r="J153" s="169"/>
      <c r="K153" s="177"/>
      <c r="L153" s="169"/>
      <c r="M153" s="169"/>
      <c r="N153" s="169"/>
      <c r="O153" s="169"/>
      <c r="P153" s="177"/>
      <c r="Q153" s="169"/>
    </row>
    <row r="154" spans="1:17" x14ac:dyDescent="0.25">
      <c r="A154" s="130"/>
      <c r="B154" s="170"/>
      <c r="C154" s="169"/>
      <c r="D154" s="170"/>
      <c r="E154" s="169"/>
      <c r="F154" s="169"/>
      <c r="G154" s="169"/>
      <c r="H154" s="169"/>
      <c r="I154" s="169"/>
      <c r="J154" s="169"/>
      <c r="K154" s="177"/>
      <c r="L154" s="169"/>
      <c r="M154" s="169"/>
      <c r="N154" s="169"/>
      <c r="O154" s="169"/>
      <c r="P154" s="177"/>
      <c r="Q154" s="169"/>
    </row>
    <row r="155" spans="1:17" x14ac:dyDescent="0.25">
      <c r="A155" s="130"/>
      <c r="B155" s="170"/>
      <c r="C155" s="169"/>
      <c r="D155" s="170"/>
      <c r="E155" s="169"/>
      <c r="F155" s="169"/>
      <c r="G155" s="169"/>
      <c r="H155" s="169"/>
      <c r="I155" s="169"/>
      <c r="J155" s="169"/>
      <c r="K155" s="177"/>
      <c r="L155" s="169"/>
      <c r="M155" s="169"/>
      <c r="N155" s="169"/>
      <c r="O155" s="169"/>
      <c r="P155" s="177"/>
      <c r="Q155" s="169"/>
    </row>
    <row r="156" spans="1:17" x14ac:dyDescent="0.25">
      <c r="A156" s="130"/>
      <c r="B156" s="170"/>
      <c r="C156" s="169"/>
      <c r="D156" s="170"/>
      <c r="E156" s="169"/>
      <c r="F156" s="169"/>
      <c r="G156" s="169"/>
      <c r="H156" s="169"/>
      <c r="I156" s="169"/>
      <c r="J156" s="169"/>
      <c r="K156" s="177"/>
      <c r="L156" s="169"/>
      <c r="M156" s="169"/>
      <c r="N156" s="169"/>
      <c r="O156" s="169"/>
      <c r="P156" s="177"/>
      <c r="Q156" s="169"/>
    </row>
    <row r="157" spans="1:17" x14ac:dyDescent="0.25">
      <c r="A157" s="130"/>
      <c r="B157" s="170"/>
      <c r="C157" s="169"/>
      <c r="D157" s="170"/>
      <c r="E157" s="169"/>
      <c r="F157" s="169"/>
      <c r="G157" s="169"/>
      <c r="H157" s="169"/>
      <c r="I157" s="169"/>
      <c r="J157" s="169"/>
      <c r="K157" s="177"/>
      <c r="L157" s="169"/>
      <c r="M157" s="169"/>
      <c r="N157" s="169"/>
      <c r="O157" s="169"/>
      <c r="P157" s="177"/>
      <c r="Q157" s="169"/>
    </row>
    <row r="158" spans="1:17" x14ac:dyDescent="0.25">
      <c r="A158" s="130"/>
      <c r="B158" s="170"/>
      <c r="C158" s="169"/>
      <c r="D158" s="170"/>
      <c r="E158" s="169"/>
      <c r="F158" s="169"/>
      <c r="G158" s="169"/>
      <c r="H158" s="169"/>
      <c r="I158" s="169"/>
      <c r="J158" s="169"/>
      <c r="K158" s="177"/>
      <c r="L158" s="169"/>
      <c r="M158" s="169"/>
      <c r="N158" s="169"/>
      <c r="O158" s="169"/>
      <c r="P158" s="177"/>
      <c r="Q158" s="169"/>
    </row>
    <row r="159" spans="1:17" x14ac:dyDescent="0.25">
      <c r="A159" s="130"/>
      <c r="B159" s="170"/>
      <c r="C159" s="169"/>
      <c r="D159" s="170"/>
      <c r="E159" s="169"/>
      <c r="F159" s="169"/>
      <c r="G159" s="169"/>
      <c r="H159" s="169"/>
      <c r="I159" s="169"/>
      <c r="J159" s="169"/>
      <c r="K159" s="177"/>
      <c r="L159" s="169"/>
      <c r="M159" s="169"/>
      <c r="N159" s="169"/>
      <c r="O159" s="169"/>
      <c r="P159" s="177"/>
      <c r="Q159" s="169"/>
    </row>
    <row r="160" spans="1:17" x14ac:dyDescent="0.25">
      <c r="A160" s="130"/>
      <c r="B160" s="170"/>
      <c r="C160" s="169"/>
      <c r="D160" s="170"/>
      <c r="E160" s="169"/>
      <c r="F160" s="169"/>
      <c r="G160" s="169"/>
      <c r="H160" s="169"/>
      <c r="I160" s="169"/>
      <c r="J160" s="169"/>
      <c r="K160" s="177"/>
      <c r="L160" s="169"/>
      <c r="M160" s="169"/>
      <c r="N160" s="169"/>
      <c r="O160" s="169"/>
      <c r="P160" s="177"/>
      <c r="Q160" s="169"/>
    </row>
    <row r="161" spans="1:17" x14ac:dyDescent="0.25">
      <c r="A161" s="130"/>
      <c r="B161" s="170"/>
      <c r="C161" s="169"/>
      <c r="D161" s="170"/>
      <c r="E161" s="169"/>
      <c r="F161" s="169"/>
      <c r="G161" s="169"/>
      <c r="H161" s="169"/>
      <c r="I161" s="169"/>
      <c r="J161" s="169"/>
      <c r="K161" s="177"/>
      <c r="L161" s="169"/>
      <c r="M161" s="169"/>
      <c r="N161" s="169"/>
      <c r="O161" s="169"/>
      <c r="P161" s="177"/>
      <c r="Q161" s="169"/>
    </row>
    <row r="162" spans="1:17" x14ac:dyDescent="0.25">
      <c r="A162" s="130"/>
      <c r="B162" s="170"/>
      <c r="C162" s="169"/>
      <c r="D162" s="170"/>
      <c r="E162" s="169"/>
      <c r="F162" s="169"/>
      <c r="G162" s="169"/>
      <c r="H162" s="169"/>
      <c r="I162" s="169"/>
      <c r="J162" s="169"/>
      <c r="K162" s="177"/>
      <c r="L162" s="169"/>
      <c r="M162" s="169"/>
      <c r="N162" s="169"/>
      <c r="O162" s="169"/>
      <c r="P162" s="177"/>
      <c r="Q162" s="169"/>
    </row>
    <row r="163" spans="1:17" x14ac:dyDescent="0.25">
      <c r="A163" s="130"/>
      <c r="B163" s="170"/>
      <c r="C163" s="169"/>
      <c r="D163" s="170"/>
      <c r="E163" s="169"/>
      <c r="F163" s="169"/>
      <c r="G163" s="169"/>
      <c r="H163" s="169"/>
      <c r="I163" s="169"/>
      <c r="J163" s="169"/>
      <c r="K163" s="177"/>
      <c r="L163" s="169"/>
      <c r="M163" s="169"/>
      <c r="N163" s="169"/>
      <c r="O163" s="169"/>
      <c r="P163" s="177"/>
      <c r="Q163" s="169"/>
    </row>
    <row r="164" spans="1:17" x14ac:dyDescent="0.25">
      <c r="A164" s="169"/>
      <c r="B164" s="169"/>
      <c r="C164" s="169"/>
      <c r="D164" s="169"/>
      <c r="E164" s="169"/>
      <c r="F164" s="169"/>
      <c r="G164" s="169"/>
      <c r="H164" s="170"/>
      <c r="I164" s="169"/>
      <c r="J164" s="134"/>
      <c r="K164" s="178"/>
      <c r="L164" s="169"/>
      <c r="M164" s="169"/>
      <c r="N164" s="178"/>
      <c r="O164" s="169"/>
      <c r="P164" s="178"/>
      <c r="Q164" s="169"/>
    </row>
    <row r="165" spans="1:17" x14ac:dyDescent="0.25">
      <c r="A165" s="130"/>
      <c r="B165" s="176"/>
      <c r="C165" s="169"/>
      <c r="D165" s="169"/>
      <c r="E165" s="171"/>
      <c r="F165" s="169"/>
      <c r="G165" s="176"/>
      <c r="H165" s="169"/>
      <c r="I165" s="169"/>
      <c r="J165" s="170"/>
      <c r="K165" s="169"/>
      <c r="L165" s="169"/>
      <c r="M165" s="169"/>
      <c r="N165" s="169"/>
      <c r="O165" s="169"/>
      <c r="P165" s="130"/>
      <c r="Q165" s="130"/>
    </row>
    <row r="166" spans="1:17" x14ac:dyDescent="0.25">
      <c r="A166" s="130"/>
      <c r="B166" s="132"/>
      <c r="C166" s="130"/>
      <c r="D166" s="176"/>
      <c r="E166" s="169"/>
      <c r="F166" s="130"/>
      <c r="G166" s="130"/>
      <c r="H166" s="130"/>
      <c r="I166" s="130"/>
      <c r="J166" s="130"/>
      <c r="K166" s="130"/>
      <c r="L166" s="130"/>
      <c r="M166" s="133"/>
      <c r="N166" s="130"/>
      <c r="O166" s="133"/>
      <c r="P166" s="130"/>
      <c r="Q166" s="133"/>
    </row>
    <row r="167" spans="1:17" x14ac:dyDescent="0.25">
      <c r="A167" s="130"/>
      <c r="B167" s="170"/>
      <c r="C167" s="169"/>
      <c r="D167" s="170"/>
      <c r="E167" s="169"/>
      <c r="F167" s="169"/>
      <c r="G167" s="169"/>
      <c r="H167" s="169"/>
      <c r="I167" s="169"/>
      <c r="J167" s="169"/>
      <c r="K167" s="169"/>
      <c r="L167" s="169"/>
      <c r="M167" s="169"/>
      <c r="N167" s="177"/>
      <c r="O167" s="169"/>
      <c r="P167" s="177"/>
      <c r="Q167" s="169"/>
    </row>
    <row r="168" spans="1:17" x14ac:dyDescent="0.25">
      <c r="A168" s="130"/>
      <c r="B168" s="170"/>
      <c r="C168" s="169"/>
      <c r="D168" s="170"/>
      <c r="E168" s="169"/>
      <c r="F168" s="169"/>
      <c r="G168" s="169"/>
      <c r="H168" s="169"/>
      <c r="I168" s="169"/>
      <c r="J168" s="169"/>
      <c r="K168" s="177"/>
      <c r="L168" s="169"/>
      <c r="M168" s="169"/>
      <c r="N168" s="169"/>
      <c r="O168" s="169"/>
      <c r="P168" s="177"/>
      <c r="Q168" s="169"/>
    </row>
    <row r="169" spans="1:17" x14ac:dyDescent="0.25">
      <c r="A169" s="130"/>
      <c r="B169" s="170"/>
      <c r="C169" s="169"/>
      <c r="D169" s="170"/>
      <c r="E169" s="169"/>
      <c r="F169" s="169"/>
      <c r="G169" s="169"/>
      <c r="H169" s="169"/>
      <c r="I169" s="169"/>
      <c r="J169" s="169"/>
      <c r="K169" s="177"/>
      <c r="L169" s="169"/>
      <c r="M169" s="169"/>
      <c r="N169" s="169"/>
      <c r="O169" s="169"/>
      <c r="P169" s="177"/>
      <c r="Q169" s="169"/>
    </row>
    <row r="170" spans="1:17" x14ac:dyDescent="0.25">
      <c r="A170" s="130"/>
      <c r="B170" s="170"/>
      <c r="C170" s="169"/>
      <c r="D170" s="170"/>
      <c r="E170" s="169"/>
      <c r="F170" s="169"/>
      <c r="G170" s="169"/>
      <c r="H170" s="169"/>
      <c r="I170" s="169"/>
      <c r="J170" s="169"/>
      <c r="K170" s="177"/>
      <c r="L170" s="169"/>
      <c r="M170" s="169"/>
      <c r="N170" s="169"/>
      <c r="O170" s="169"/>
      <c r="P170" s="177"/>
      <c r="Q170" s="169"/>
    </row>
    <row r="171" spans="1:17" x14ac:dyDescent="0.25">
      <c r="A171" s="130"/>
      <c r="B171" s="170"/>
      <c r="C171" s="169"/>
      <c r="D171" s="170"/>
      <c r="E171" s="169"/>
      <c r="F171" s="169"/>
      <c r="G171" s="169"/>
      <c r="H171" s="169"/>
      <c r="I171" s="169"/>
      <c r="J171" s="169"/>
      <c r="K171" s="177"/>
      <c r="L171" s="169"/>
      <c r="M171" s="169"/>
      <c r="N171" s="169"/>
      <c r="O171" s="169"/>
      <c r="P171" s="177"/>
      <c r="Q171" s="169"/>
    </row>
    <row r="172" spans="1:17" x14ac:dyDescent="0.25">
      <c r="A172" s="130"/>
      <c r="B172" s="170"/>
      <c r="C172" s="169"/>
      <c r="D172" s="170"/>
      <c r="E172" s="169"/>
      <c r="F172" s="169"/>
      <c r="G172" s="169"/>
      <c r="H172" s="169"/>
      <c r="I172" s="169"/>
      <c r="J172" s="169"/>
      <c r="K172" s="177"/>
      <c r="L172" s="169"/>
      <c r="M172" s="169"/>
      <c r="N172" s="169"/>
      <c r="O172" s="169"/>
      <c r="P172" s="177"/>
      <c r="Q172" s="169"/>
    </row>
    <row r="173" spans="1:17" x14ac:dyDescent="0.25">
      <c r="A173" s="130"/>
      <c r="B173" s="170"/>
      <c r="C173" s="169"/>
      <c r="D173" s="170"/>
      <c r="E173" s="169"/>
      <c r="F173" s="169"/>
      <c r="G173" s="169"/>
      <c r="H173" s="169"/>
      <c r="I173" s="169"/>
      <c r="J173" s="169"/>
      <c r="K173" s="177"/>
      <c r="L173" s="169"/>
      <c r="M173" s="169"/>
      <c r="N173" s="169"/>
      <c r="O173" s="169"/>
      <c r="P173" s="177"/>
      <c r="Q173" s="169"/>
    </row>
    <row r="174" spans="1:17" x14ac:dyDescent="0.25">
      <c r="A174" s="130"/>
      <c r="B174" s="170"/>
      <c r="C174" s="169"/>
      <c r="D174" s="170"/>
      <c r="E174" s="169"/>
      <c r="F174" s="169"/>
      <c r="G174" s="169"/>
      <c r="H174" s="169"/>
      <c r="I174" s="169"/>
      <c r="J174" s="169"/>
      <c r="K174" s="177"/>
      <c r="L174" s="169"/>
      <c r="M174" s="169"/>
      <c r="N174" s="169"/>
      <c r="O174" s="169"/>
      <c r="P174" s="177"/>
      <c r="Q174" s="169"/>
    </row>
    <row r="175" spans="1:17" x14ac:dyDescent="0.25">
      <c r="A175" s="169"/>
      <c r="B175" s="169"/>
      <c r="C175" s="169"/>
      <c r="D175" s="169"/>
      <c r="E175" s="169"/>
      <c r="F175" s="169"/>
      <c r="G175" s="169"/>
      <c r="H175" s="170"/>
      <c r="I175" s="169"/>
      <c r="J175" s="134"/>
      <c r="K175" s="178"/>
      <c r="L175" s="169"/>
      <c r="M175" s="169"/>
      <c r="N175" s="178"/>
      <c r="O175" s="169"/>
      <c r="P175" s="178"/>
      <c r="Q175" s="169"/>
    </row>
    <row r="176" spans="1:17" x14ac:dyDescent="0.25">
      <c r="A176" s="130"/>
      <c r="B176" s="176"/>
      <c r="C176" s="169"/>
      <c r="D176" s="169"/>
      <c r="E176" s="171"/>
      <c r="F176" s="169"/>
      <c r="G176" s="176"/>
      <c r="H176" s="169"/>
      <c r="I176" s="169"/>
      <c r="J176" s="170"/>
      <c r="K176" s="169"/>
      <c r="L176" s="169"/>
      <c r="M176" s="169"/>
      <c r="N176" s="169"/>
      <c r="O176" s="169"/>
      <c r="P176" s="130"/>
      <c r="Q176" s="130"/>
    </row>
    <row r="177" spans="1:17" x14ac:dyDescent="0.25">
      <c r="A177" s="130"/>
      <c r="B177" s="132"/>
      <c r="C177" s="130"/>
      <c r="D177" s="176"/>
      <c r="E177" s="169"/>
      <c r="F177" s="130"/>
      <c r="G177" s="130"/>
      <c r="H177" s="130"/>
      <c r="I177" s="130"/>
      <c r="J177" s="130"/>
      <c r="K177" s="130"/>
      <c r="L177" s="130"/>
      <c r="M177" s="133"/>
      <c r="N177" s="130"/>
      <c r="O177" s="133"/>
      <c r="P177" s="130"/>
      <c r="Q177" s="133"/>
    </row>
    <row r="178" spans="1:17" x14ac:dyDescent="0.25">
      <c r="A178" s="130"/>
      <c r="B178" s="170"/>
      <c r="C178" s="169"/>
      <c r="D178" s="170"/>
      <c r="E178" s="169"/>
      <c r="F178" s="169"/>
      <c r="G178" s="169"/>
      <c r="H178" s="169"/>
      <c r="I178" s="169"/>
      <c r="J178" s="169"/>
      <c r="K178" s="169"/>
      <c r="L178" s="169"/>
      <c r="M178" s="169"/>
      <c r="N178" s="177"/>
      <c r="O178" s="169"/>
      <c r="P178" s="177"/>
      <c r="Q178" s="169"/>
    </row>
    <row r="179" spans="1:17" x14ac:dyDescent="0.25">
      <c r="A179" s="130"/>
      <c r="B179" s="170"/>
      <c r="C179" s="169"/>
      <c r="D179" s="170"/>
      <c r="E179" s="169"/>
      <c r="F179" s="169"/>
      <c r="G179" s="169"/>
      <c r="H179" s="169"/>
      <c r="I179" s="169"/>
      <c r="J179" s="169"/>
      <c r="K179" s="177"/>
      <c r="L179" s="169"/>
      <c r="M179" s="169"/>
      <c r="N179" s="169"/>
      <c r="O179" s="169"/>
      <c r="P179" s="177"/>
      <c r="Q179" s="169"/>
    </row>
    <row r="180" spans="1:17" x14ac:dyDescent="0.25">
      <c r="A180" s="130"/>
      <c r="B180" s="170"/>
      <c r="C180" s="169"/>
      <c r="D180" s="170"/>
      <c r="E180" s="169"/>
      <c r="F180" s="169"/>
      <c r="G180" s="169"/>
      <c r="H180" s="169"/>
      <c r="I180" s="169"/>
      <c r="J180" s="169"/>
      <c r="K180" s="177"/>
      <c r="L180" s="169"/>
      <c r="M180" s="169"/>
      <c r="N180" s="169"/>
      <c r="O180" s="169"/>
      <c r="P180" s="177"/>
      <c r="Q180" s="169"/>
    </row>
    <row r="181" spans="1:17" x14ac:dyDescent="0.25">
      <c r="A181" s="169"/>
      <c r="B181" s="169"/>
      <c r="C181" s="169"/>
      <c r="D181" s="169"/>
      <c r="E181" s="169"/>
      <c r="F181" s="169"/>
      <c r="G181" s="169"/>
      <c r="H181" s="170"/>
      <c r="I181" s="169"/>
      <c r="J181" s="134"/>
      <c r="K181" s="178"/>
      <c r="L181" s="169"/>
      <c r="M181" s="169"/>
      <c r="N181" s="178"/>
      <c r="O181" s="169"/>
      <c r="P181" s="169"/>
      <c r="Q181" s="169"/>
    </row>
    <row r="182" spans="1:17" x14ac:dyDescent="0.25">
      <c r="A182" s="169"/>
      <c r="B182" s="169"/>
      <c r="C182" s="169"/>
      <c r="D182" s="169"/>
      <c r="E182" s="169"/>
      <c r="F182" s="169"/>
      <c r="G182" s="169"/>
      <c r="H182" s="170"/>
      <c r="I182" s="169"/>
      <c r="J182" s="169"/>
      <c r="K182" s="178"/>
      <c r="L182" s="169"/>
      <c r="M182" s="169"/>
      <c r="N182" s="178"/>
      <c r="O182" s="169"/>
      <c r="P182" s="178"/>
      <c r="Q182" s="169"/>
    </row>
  </sheetData>
  <mergeCells count="821">
    <mergeCell ref="A181:G181"/>
    <mergeCell ref="H181:I181"/>
    <mergeCell ref="K181:M181"/>
    <mergeCell ref="N181:O181"/>
    <mergeCell ref="P181:Q181"/>
    <mergeCell ref="A182:G182"/>
    <mergeCell ref="H182:J182"/>
    <mergeCell ref="K182:M182"/>
    <mergeCell ref="N182:O182"/>
    <mergeCell ref="P182:Q182"/>
    <mergeCell ref="B179:C179"/>
    <mergeCell ref="D179:J179"/>
    <mergeCell ref="K179:M179"/>
    <mergeCell ref="N179:O179"/>
    <mergeCell ref="P179:Q179"/>
    <mergeCell ref="B180:C180"/>
    <mergeCell ref="D180:J180"/>
    <mergeCell ref="K180:M180"/>
    <mergeCell ref="N180:O180"/>
    <mergeCell ref="P180:Q180"/>
    <mergeCell ref="D177:E177"/>
    <mergeCell ref="B178:C178"/>
    <mergeCell ref="D178:J178"/>
    <mergeCell ref="K178:M178"/>
    <mergeCell ref="N178:O178"/>
    <mergeCell ref="P178:Q178"/>
    <mergeCell ref="A175:G175"/>
    <mergeCell ref="H175:I175"/>
    <mergeCell ref="K175:M175"/>
    <mergeCell ref="N175:O175"/>
    <mergeCell ref="P175:Q175"/>
    <mergeCell ref="B176:D176"/>
    <mergeCell ref="E176:F176"/>
    <mergeCell ref="G176:I176"/>
    <mergeCell ref="J176:O176"/>
    <mergeCell ref="B173:C173"/>
    <mergeCell ref="D173:J173"/>
    <mergeCell ref="K173:M173"/>
    <mergeCell ref="N173:O173"/>
    <mergeCell ref="P173:Q173"/>
    <mergeCell ref="B174:C174"/>
    <mergeCell ref="D174:J174"/>
    <mergeCell ref="K174:M174"/>
    <mergeCell ref="N174:O174"/>
    <mergeCell ref="P174:Q174"/>
    <mergeCell ref="B171:C171"/>
    <mergeCell ref="D171:J171"/>
    <mergeCell ref="K171:M171"/>
    <mergeCell ref="N171:O171"/>
    <mergeCell ref="P171:Q171"/>
    <mergeCell ref="B172:C172"/>
    <mergeCell ref="D172:J172"/>
    <mergeCell ref="K172:M172"/>
    <mergeCell ref="N172:O172"/>
    <mergeCell ref="P172:Q172"/>
    <mergeCell ref="B169:C169"/>
    <mergeCell ref="D169:J169"/>
    <mergeCell ref="K169:M169"/>
    <mergeCell ref="N169:O169"/>
    <mergeCell ref="P169:Q169"/>
    <mergeCell ref="B170:C170"/>
    <mergeCell ref="D170:J170"/>
    <mergeCell ref="K170:M170"/>
    <mergeCell ref="N170:O170"/>
    <mergeCell ref="P170:Q170"/>
    <mergeCell ref="P167:Q167"/>
    <mergeCell ref="B168:C168"/>
    <mergeCell ref="D168:J168"/>
    <mergeCell ref="K168:M168"/>
    <mergeCell ref="N168:O168"/>
    <mergeCell ref="P168:Q168"/>
    <mergeCell ref="B165:D165"/>
    <mergeCell ref="E165:F165"/>
    <mergeCell ref="G165:I165"/>
    <mergeCell ref="J165:O165"/>
    <mergeCell ref="D166:E166"/>
    <mergeCell ref="B167:C167"/>
    <mergeCell ref="D167:J167"/>
    <mergeCell ref="K167:M167"/>
    <mergeCell ref="N167:O167"/>
    <mergeCell ref="B163:C163"/>
    <mergeCell ref="D163:J163"/>
    <mergeCell ref="K163:M163"/>
    <mergeCell ref="N163:O163"/>
    <mergeCell ref="P163:Q163"/>
    <mergeCell ref="A164:G164"/>
    <mergeCell ref="H164:I164"/>
    <mergeCell ref="K164:M164"/>
    <mergeCell ref="N164:O164"/>
    <mergeCell ref="P164:Q164"/>
    <mergeCell ref="B161:C161"/>
    <mergeCell ref="D161:J161"/>
    <mergeCell ref="K161:M161"/>
    <mergeCell ref="N161:O161"/>
    <mergeCell ref="P161:Q161"/>
    <mergeCell ref="B162:C162"/>
    <mergeCell ref="D162:J162"/>
    <mergeCell ref="K162:M162"/>
    <mergeCell ref="N162:O162"/>
    <mergeCell ref="P162:Q162"/>
    <mergeCell ref="B159:C159"/>
    <mergeCell ref="D159:J159"/>
    <mergeCell ref="K159:M159"/>
    <mergeCell ref="N159:O159"/>
    <mergeCell ref="P159:Q159"/>
    <mergeCell ref="B160:C160"/>
    <mergeCell ref="D160:J160"/>
    <mergeCell ref="K160:M160"/>
    <mergeCell ref="N160:O160"/>
    <mergeCell ref="P160:Q160"/>
    <mergeCell ref="B157:C157"/>
    <mergeCell ref="D157:J157"/>
    <mergeCell ref="K157:M157"/>
    <mergeCell ref="N157:O157"/>
    <mergeCell ref="P157:Q157"/>
    <mergeCell ref="B158:C158"/>
    <mergeCell ref="D158:J158"/>
    <mergeCell ref="K158:M158"/>
    <mergeCell ref="N158:O158"/>
    <mergeCell ref="P158:Q158"/>
    <mergeCell ref="B155:C155"/>
    <mergeCell ref="D155:J155"/>
    <mergeCell ref="K155:M155"/>
    <mergeCell ref="N155:O155"/>
    <mergeCell ref="P155:Q155"/>
    <mergeCell ref="B156:C156"/>
    <mergeCell ref="D156:J156"/>
    <mergeCell ref="K156:M156"/>
    <mergeCell ref="N156:O156"/>
    <mergeCell ref="P156:Q156"/>
    <mergeCell ref="B153:C153"/>
    <mergeCell ref="D153:J153"/>
    <mergeCell ref="K153:M153"/>
    <mergeCell ref="N153:O153"/>
    <mergeCell ref="P153:Q153"/>
    <mergeCell ref="B154:C154"/>
    <mergeCell ref="D154:J154"/>
    <mergeCell ref="K154:M154"/>
    <mergeCell ref="N154:O154"/>
    <mergeCell ref="P154:Q154"/>
    <mergeCell ref="B151:C151"/>
    <mergeCell ref="D151:J151"/>
    <mergeCell ref="K151:M151"/>
    <mergeCell ref="N151:O151"/>
    <mergeCell ref="P151:Q151"/>
    <mergeCell ref="B152:C152"/>
    <mergeCell ref="D152:J152"/>
    <mergeCell ref="K152:M152"/>
    <mergeCell ref="N152:O152"/>
    <mergeCell ref="P152:Q152"/>
    <mergeCell ref="B149:C149"/>
    <mergeCell ref="D149:J149"/>
    <mergeCell ref="K149:M149"/>
    <mergeCell ref="N149:O149"/>
    <mergeCell ref="P149:Q149"/>
    <mergeCell ref="B150:C150"/>
    <mergeCell ref="D150:J150"/>
    <mergeCell ref="K150:M150"/>
    <mergeCell ref="N150:O150"/>
    <mergeCell ref="P150:Q150"/>
    <mergeCell ref="B147:C147"/>
    <mergeCell ref="D147:J147"/>
    <mergeCell ref="K147:M147"/>
    <mergeCell ref="N147:O147"/>
    <mergeCell ref="P147:Q147"/>
    <mergeCell ref="B148:C148"/>
    <mergeCell ref="D148:J148"/>
    <mergeCell ref="K148:M148"/>
    <mergeCell ref="N148:O148"/>
    <mergeCell ref="P148:Q148"/>
    <mergeCell ref="B145:C145"/>
    <mergeCell ref="D145:J145"/>
    <mergeCell ref="K145:M145"/>
    <mergeCell ref="N145:O145"/>
    <mergeCell ref="P145:Q145"/>
    <mergeCell ref="B146:C146"/>
    <mergeCell ref="D146:J146"/>
    <mergeCell ref="K146:M146"/>
    <mergeCell ref="N146:O146"/>
    <mergeCell ref="P146:Q146"/>
    <mergeCell ref="B143:C143"/>
    <mergeCell ref="D143:J143"/>
    <mergeCell ref="K143:M143"/>
    <mergeCell ref="N143:O143"/>
    <mergeCell ref="P143:Q143"/>
    <mergeCell ref="B144:C144"/>
    <mergeCell ref="D144:J144"/>
    <mergeCell ref="K144:M144"/>
    <mergeCell ref="N144:O144"/>
    <mergeCell ref="P144:Q144"/>
    <mergeCell ref="B141:C141"/>
    <mergeCell ref="D141:J141"/>
    <mergeCell ref="K141:M141"/>
    <mergeCell ref="N141:O141"/>
    <mergeCell ref="P141:Q141"/>
    <mergeCell ref="B142:C142"/>
    <mergeCell ref="D142:J142"/>
    <mergeCell ref="K142:M142"/>
    <mergeCell ref="N142:O142"/>
    <mergeCell ref="P142:Q142"/>
    <mergeCell ref="B139:C139"/>
    <mergeCell ref="D139:J139"/>
    <mergeCell ref="K139:M139"/>
    <mergeCell ref="N139:O139"/>
    <mergeCell ref="P139:Q139"/>
    <mergeCell ref="B140:C140"/>
    <mergeCell ref="D140:J140"/>
    <mergeCell ref="K140:M140"/>
    <mergeCell ref="N140:O140"/>
    <mergeCell ref="P140:Q140"/>
    <mergeCell ref="P137:Q137"/>
    <mergeCell ref="B138:C138"/>
    <mergeCell ref="D138:J138"/>
    <mergeCell ref="K138:M138"/>
    <mergeCell ref="N138:O138"/>
    <mergeCell ref="P138:Q138"/>
    <mergeCell ref="B135:D135"/>
    <mergeCell ref="E135:F135"/>
    <mergeCell ref="G135:I135"/>
    <mergeCell ref="J135:O135"/>
    <mergeCell ref="D136:E136"/>
    <mergeCell ref="B137:C137"/>
    <mergeCell ref="D137:J137"/>
    <mergeCell ref="K137:M137"/>
    <mergeCell ref="N137:O137"/>
    <mergeCell ref="B133:C133"/>
    <mergeCell ref="D133:J133"/>
    <mergeCell ref="K133:M133"/>
    <mergeCell ref="N133:O133"/>
    <mergeCell ref="P133:Q133"/>
    <mergeCell ref="A134:G134"/>
    <mergeCell ref="H134:I134"/>
    <mergeCell ref="K134:M134"/>
    <mergeCell ref="N134:O134"/>
    <mergeCell ref="P134:Q134"/>
    <mergeCell ref="P131:Q131"/>
    <mergeCell ref="B132:C132"/>
    <mergeCell ref="D132:J132"/>
    <mergeCell ref="K132:M132"/>
    <mergeCell ref="N132:O132"/>
    <mergeCell ref="P132:Q132"/>
    <mergeCell ref="B129:D129"/>
    <mergeCell ref="E129:F129"/>
    <mergeCell ref="G129:I129"/>
    <mergeCell ref="J129:O129"/>
    <mergeCell ref="D130:E130"/>
    <mergeCell ref="B131:C131"/>
    <mergeCell ref="D131:J131"/>
    <mergeCell ref="K131:M131"/>
    <mergeCell ref="N131:O131"/>
    <mergeCell ref="B127:C127"/>
    <mergeCell ref="D127:J127"/>
    <mergeCell ref="K127:M127"/>
    <mergeCell ref="N127:O127"/>
    <mergeCell ref="P127:Q127"/>
    <mergeCell ref="A128:G128"/>
    <mergeCell ref="H128:I128"/>
    <mergeCell ref="K128:M128"/>
    <mergeCell ref="N128:O128"/>
    <mergeCell ref="P128:Q128"/>
    <mergeCell ref="B125:C125"/>
    <mergeCell ref="D125:J125"/>
    <mergeCell ref="K125:M125"/>
    <mergeCell ref="N125:O125"/>
    <mergeCell ref="P125:Q125"/>
    <mergeCell ref="B126:C126"/>
    <mergeCell ref="D126:J126"/>
    <mergeCell ref="K126:M126"/>
    <mergeCell ref="N126:O126"/>
    <mergeCell ref="P126:Q126"/>
    <mergeCell ref="B123:C123"/>
    <mergeCell ref="D123:J123"/>
    <mergeCell ref="K123:M123"/>
    <mergeCell ref="N123:O123"/>
    <mergeCell ref="P123:Q123"/>
    <mergeCell ref="B124:C124"/>
    <mergeCell ref="D124:J124"/>
    <mergeCell ref="K124:M124"/>
    <mergeCell ref="N124:O124"/>
    <mergeCell ref="P124:Q124"/>
    <mergeCell ref="D121:E121"/>
    <mergeCell ref="B122:C122"/>
    <mergeCell ref="D122:J122"/>
    <mergeCell ref="K122:M122"/>
    <mergeCell ref="N122:O122"/>
    <mergeCell ref="P122:Q122"/>
    <mergeCell ref="A119:G119"/>
    <mergeCell ref="H119:I119"/>
    <mergeCell ref="K119:M119"/>
    <mergeCell ref="N119:O119"/>
    <mergeCell ref="P119:Q119"/>
    <mergeCell ref="B120:D120"/>
    <mergeCell ref="E120:F120"/>
    <mergeCell ref="G120:I120"/>
    <mergeCell ref="J120:O120"/>
    <mergeCell ref="B117:C117"/>
    <mergeCell ref="D117:J117"/>
    <mergeCell ref="K117:M117"/>
    <mergeCell ref="N117:O117"/>
    <mergeCell ref="P117:Q117"/>
    <mergeCell ref="B118:C118"/>
    <mergeCell ref="D118:J118"/>
    <mergeCell ref="K118:M118"/>
    <mergeCell ref="N118:O118"/>
    <mergeCell ref="P118:Q118"/>
    <mergeCell ref="B115:C115"/>
    <mergeCell ref="D115:J115"/>
    <mergeCell ref="K115:M115"/>
    <mergeCell ref="N115:O115"/>
    <mergeCell ref="P115:Q115"/>
    <mergeCell ref="B116:C116"/>
    <mergeCell ref="D116:J116"/>
    <mergeCell ref="K116:M116"/>
    <mergeCell ref="N116:O116"/>
    <mergeCell ref="P116:Q116"/>
    <mergeCell ref="B113:C113"/>
    <mergeCell ref="D113:J113"/>
    <mergeCell ref="K113:M113"/>
    <mergeCell ref="N113:O113"/>
    <mergeCell ref="P113:Q113"/>
    <mergeCell ref="B114:C114"/>
    <mergeCell ref="D114:J114"/>
    <mergeCell ref="K114:M114"/>
    <mergeCell ref="N114:O114"/>
    <mergeCell ref="P114:Q114"/>
    <mergeCell ref="B111:C111"/>
    <mergeCell ref="D111:J111"/>
    <mergeCell ref="K111:M111"/>
    <mergeCell ref="N111:O111"/>
    <mergeCell ref="P111:Q111"/>
    <mergeCell ref="B112:C112"/>
    <mergeCell ref="D112:J112"/>
    <mergeCell ref="K112:M112"/>
    <mergeCell ref="N112:O112"/>
    <mergeCell ref="P112:Q112"/>
    <mergeCell ref="D109:E109"/>
    <mergeCell ref="B110:C110"/>
    <mergeCell ref="D110:J110"/>
    <mergeCell ref="K110:M110"/>
    <mergeCell ref="N110:O110"/>
    <mergeCell ref="P110:Q110"/>
    <mergeCell ref="A107:G107"/>
    <mergeCell ref="H107:I107"/>
    <mergeCell ref="K107:M107"/>
    <mergeCell ref="N107:O107"/>
    <mergeCell ref="P107:Q107"/>
    <mergeCell ref="B108:D108"/>
    <mergeCell ref="E108:F108"/>
    <mergeCell ref="G108:I108"/>
    <mergeCell ref="J108:O108"/>
    <mergeCell ref="B105:C105"/>
    <mergeCell ref="D105:J105"/>
    <mergeCell ref="K105:M105"/>
    <mergeCell ref="N105:O105"/>
    <mergeCell ref="P105:Q105"/>
    <mergeCell ref="B106:C106"/>
    <mergeCell ref="D106:J106"/>
    <mergeCell ref="K106:M106"/>
    <mergeCell ref="N106:O106"/>
    <mergeCell ref="P106:Q106"/>
    <mergeCell ref="B103:C103"/>
    <mergeCell ref="D103:J103"/>
    <mergeCell ref="K103:M103"/>
    <mergeCell ref="N103:O103"/>
    <mergeCell ref="P103:Q103"/>
    <mergeCell ref="B104:C104"/>
    <mergeCell ref="D104:J104"/>
    <mergeCell ref="K104:M104"/>
    <mergeCell ref="N104:O104"/>
    <mergeCell ref="P104:Q104"/>
    <mergeCell ref="D101:E101"/>
    <mergeCell ref="B102:C102"/>
    <mergeCell ref="D102:J102"/>
    <mergeCell ref="K102:M102"/>
    <mergeCell ref="N102:O102"/>
    <mergeCell ref="P102:Q102"/>
    <mergeCell ref="A99:G99"/>
    <mergeCell ref="H99:I99"/>
    <mergeCell ref="K99:M99"/>
    <mergeCell ref="N99:O99"/>
    <mergeCell ref="P99:Q99"/>
    <mergeCell ref="B100:D100"/>
    <mergeCell ref="E100:F100"/>
    <mergeCell ref="G100:I100"/>
    <mergeCell ref="J100:O100"/>
    <mergeCell ref="B97:C97"/>
    <mergeCell ref="D97:J97"/>
    <mergeCell ref="K97:M97"/>
    <mergeCell ref="N97:O97"/>
    <mergeCell ref="P97:Q97"/>
    <mergeCell ref="B98:C98"/>
    <mergeCell ref="D98:J98"/>
    <mergeCell ref="K98:M98"/>
    <mergeCell ref="N98:O98"/>
    <mergeCell ref="P98:Q98"/>
    <mergeCell ref="B95:C95"/>
    <mergeCell ref="D95:J95"/>
    <mergeCell ref="K95:M95"/>
    <mergeCell ref="N95:O95"/>
    <mergeCell ref="P95:Q95"/>
    <mergeCell ref="B96:C96"/>
    <mergeCell ref="D96:J96"/>
    <mergeCell ref="K96:M96"/>
    <mergeCell ref="N96:O96"/>
    <mergeCell ref="P96:Q96"/>
    <mergeCell ref="B93:C93"/>
    <mergeCell ref="D93:J93"/>
    <mergeCell ref="K93:M93"/>
    <mergeCell ref="N93:O93"/>
    <mergeCell ref="P93:Q93"/>
    <mergeCell ref="B94:C94"/>
    <mergeCell ref="D94:J94"/>
    <mergeCell ref="K94:M94"/>
    <mergeCell ref="N94:O94"/>
    <mergeCell ref="P94:Q94"/>
    <mergeCell ref="B91:C91"/>
    <mergeCell ref="D91:J91"/>
    <mergeCell ref="K91:M91"/>
    <mergeCell ref="N91:O91"/>
    <mergeCell ref="P91:Q91"/>
    <mergeCell ref="B92:C92"/>
    <mergeCell ref="D92:J92"/>
    <mergeCell ref="K92:M92"/>
    <mergeCell ref="N92:O92"/>
    <mergeCell ref="P92:Q92"/>
    <mergeCell ref="B89:C89"/>
    <mergeCell ref="D89:J89"/>
    <mergeCell ref="K89:M89"/>
    <mergeCell ref="N89:O89"/>
    <mergeCell ref="P89:Q89"/>
    <mergeCell ref="B90:C90"/>
    <mergeCell ref="D90:J90"/>
    <mergeCell ref="K90:M90"/>
    <mergeCell ref="N90:O90"/>
    <mergeCell ref="P90:Q90"/>
    <mergeCell ref="B87:C87"/>
    <mergeCell ref="D87:J87"/>
    <mergeCell ref="K87:M87"/>
    <mergeCell ref="N87:O87"/>
    <mergeCell ref="P87:Q87"/>
    <mergeCell ref="B88:C88"/>
    <mergeCell ref="D88:J88"/>
    <mergeCell ref="K88:M88"/>
    <mergeCell ref="N88:O88"/>
    <mergeCell ref="P88:Q88"/>
    <mergeCell ref="P85:Q85"/>
    <mergeCell ref="B86:C86"/>
    <mergeCell ref="D86:J86"/>
    <mergeCell ref="K86:M86"/>
    <mergeCell ref="N86:O86"/>
    <mergeCell ref="P86:Q86"/>
    <mergeCell ref="B83:D83"/>
    <mergeCell ref="E83:F83"/>
    <mergeCell ref="G83:I83"/>
    <mergeCell ref="J83:O83"/>
    <mergeCell ref="D84:E84"/>
    <mergeCell ref="B85:C85"/>
    <mergeCell ref="D85:J85"/>
    <mergeCell ref="K85:M85"/>
    <mergeCell ref="N85:O85"/>
    <mergeCell ref="B81:C81"/>
    <mergeCell ref="D81:J81"/>
    <mergeCell ref="K81:M81"/>
    <mergeCell ref="N81:O81"/>
    <mergeCell ref="P81:Q81"/>
    <mergeCell ref="A82:G82"/>
    <mergeCell ref="H82:I82"/>
    <mergeCell ref="K82:M82"/>
    <mergeCell ref="N82:O82"/>
    <mergeCell ref="P82:Q82"/>
    <mergeCell ref="D79:E79"/>
    <mergeCell ref="B80:C80"/>
    <mergeCell ref="D80:J80"/>
    <mergeCell ref="K80:M80"/>
    <mergeCell ref="N80:O80"/>
    <mergeCell ref="P80:Q80"/>
    <mergeCell ref="A77:G77"/>
    <mergeCell ref="H77:I77"/>
    <mergeCell ref="K77:M77"/>
    <mergeCell ref="N77:O77"/>
    <mergeCell ref="P77:Q77"/>
    <mergeCell ref="B78:D78"/>
    <mergeCell ref="E78:F78"/>
    <mergeCell ref="G78:I78"/>
    <mergeCell ref="J78:O78"/>
    <mergeCell ref="B75:C75"/>
    <mergeCell ref="D75:J75"/>
    <mergeCell ref="K75:M75"/>
    <mergeCell ref="N75:O75"/>
    <mergeCell ref="P75:Q75"/>
    <mergeCell ref="B76:C76"/>
    <mergeCell ref="D76:J76"/>
    <mergeCell ref="K76:M76"/>
    <mergeCell ref="N76:O76"/>
    <mergeCell ref="P76:Q76"/>
    <mergeCell ref="D73:E73"/>
    <mergeCell ref="B74:C74"/>
    <mergeCell ref="D74:J74"/>
    <mergeCell ref="K74:M74"/>
    <mergeCell ref="N74:O74"/>
    <mergeCell ref="P74:Q74"/>
    <mergeCell ref="A71:G71"/>
    <mergeCell ref="H71:I71"/>
    <mergeCell ref="K71:M71"/>
    <mergeCell ref="N71:O71"/>
    <mergeCell ref="P71:Q71"/>
    <mergeCell ref="B72:D72"/>
    <mergeCell ref="E72:F72"/>
    <mergeCell ref="G72:I72"/>
    <mergeCell ref="J72:O72"/>
    <mergeCell ref="B69:C69"/>
    <mergeCell ref="D69:J69"/>
    <mergeCell ref="K69:M69"/>
    <mergeCell ref="N69:O69"/>
    <mergeCell ref="P69:Q69"/>
    <mergeCell ref="B70:C70"/>
    <mergeCell ref="D70:J70"/>
    <mergeCell ref="K70:M70"/>
    <mergeCell ref="N70:O70"/>
    <mergeCell ref="P70:Q70"/>
    <mergeCell ref="B67:C67"/>
    <mergeCell ref="D67:J67"/>
    <mergeCell ref="K67:M67"/>
    <mergeCell ref="N67:O67"/>
    <mergeCell ref="P67:Q67"/>
    <mergeCell ref="B68:C68"/>
    <mergeCell ref="D68:J68"/>
    <mergeCell ref="K68:M68"/>
    <mergeCell ref="N68:O68"/>
    <mergeCell ref="P68:Q68"/>
    <mergeCell ref="D65:E65"/>
    <mergeCell ref="B66:C66"/>
    <mergeCell ref="D66:J66"/>
    <mergeCell ref="K66:M66"/>
    <mergeCell ref="N66:O66"/>
    <mergeCell ref="P66:Q66"/>
    <mergeCell ref="A63:G63"/>
    <mergeCell ref="H63:I63"/>
    <mergeCell ref="K63:M63"/>
    <mergeCell ref="N63:O63"/>
    <mergeCell ref="P63:Q63"/>
    <mergeCell ref="B64:D64"/>
    <mergeCell ref="E64:F64"/>
    <mergeCell ref="G64:I64"/>
    <mergeCell ref="J64:O64"/>
    <mergeCell ref="B61:C61"/>
    <mergeCell ref="D61:J61"/>
    <mergeCell ref="K61:M61"/>
    <mergeCell ref="N61:O61"/>
    <mergeCell ref="P61:Q61"/>
    <mergeCell ref="B62:C62"/>
    <mergeCell ref="D62:J62"/>
    <mergeCell ref="K62:M62"/>
    <mergeCell ref="N62:O62"/>
    <mergeCell ref="P62:Q62"/>
    <mergeCell ref="D59:E59"/>
    <mergeCell ref="B60:C60"/>
    <mergeCell ref="D60:J60"/>
    <mergeCell ref="K60:M60"/>
    <mergeCell ref="N60:O60"/>
    <mergeCell ref="P60:Q60"/>
    <mergeCell ref="A57:G57"/>
    <mergeCell ref="H57:I57"/>
    <mergeCell ref="K57:M57"/>
    <mergeCell ref="N57:O57"/>
    <mergeCell ref="P57:Q57"/>
    <mergeCell ref="B58:D58"/>
    <mergeCell ref="E58:F58"/>
    <mergeCell ref="G58:I58"/>
    <mergeCell ref="J58:O58"/>
    <mergeCell ref="B55:C55"/>
    <mergeCell ref="D55:J55"/>
    <mergeCell ref="K55:M55"/>
    <mergeCell ref="N55:O55"/>
    <mergeCell ref="P55:Q55"/>
    <mergeCell ref="B56:C56"/>
    <mergeCell ref="D56:J56"/>
    <mergeCell ref="K56:M56"/>
    <mergeCell ref="N56:O56"/>
    <mergeCell ref="P56:Q56"/>
    <mergeCell ref="B53:C53"/>
    <mergeCell ref="D53:J53"/>
    <mergeCell ref="K53:M53"/>
    <mergeCell ref="N53:O53"/>
    <mergeCell ref="P53:Q53"/>
    <mergeCell ref="B54:C54"/>
    <mergeCell ref="D54:J54"/>
    <mergeCell ref="K54:M54"/>
    <mergeCell ref="N54:O54"/>
    <mergeCell ref="P54:Q54"/>
    <mergeCell ref="D51:E51"/>
    <mergeCell ref="B52:C52"/>
    <mergeCell ref="D52:J52"/>
    <mergeCell ref="K52:M52"/>
    <mergeCell ref="N52:O52"/>
    <mergeCell ref="P52:Q52"/>
    <mergeCell ref="A49:G49"/>
    <mergeCell ref="H49:I49"/>
    <mergeCell ref="K49:M49"/>
    <mergeCell ref="N49:O49"/>
    <mergeCell ref="P49:Q49"/>
    <mergeCell ref="B50:D50"/>
    <mergeCell ref="E50:F50"/>
    <mergeCell ref="G50:I50"/>
    <mergeCell ref="J50:O50"/>
    <mergeCell ref="B47:C47"/>
    <mergeCell ref="D47:J47"/>
    <mergeCell ref="K47:M47"/>
    <mergeCell ref="N47:O47"/>
    <mergeCell ref="P47:Q47"/>
    <mergeCell ref="B48:C48"/>
    <mergeCell ref="D48:J48"/>
    <mergeCell ref="K48:M48"/>
    <mergeCell ref="N48:O48"/>
    <mergeCell ref="P48:Q48"/>
    <mergeCell ref="B45:C45"/>
    <mergeCell ref="D45:J45"/>
    <mergeCell ref="K45:M45"/>
    <mergeCell ref="N45:O45"/>
    <mergeCell ref="P45:Q45"/>
    <mergeCell ref="B46:C46"/>
    <mergeCell ref="D46:J46"/>
    <mergeCell ref="K46:M46"/>
    <mergeCell ref="N46:O46"/>
    <mergeCell ref="P46:Q46"/>
    <mergeCell ref="B43:C43"/>
    <mergeCell ref="D43:J43"/>
    <mergeCell ref="K43:M43"/>
    <mergeCell ref="N43:O43"/>
    <mergeCell ref="P43:Q43"/>
    <mergeCell ref="B44:C44"/>
    <mergeCell ref="D44:J44"/>
    <mergeCell ref="K44:M44"/>
    <mergeCell ref="N44:O44"/>
    <mergeCell ref="P44:Q44"/>
    <mergeCell ref="B41:C41"/>
    <mergeCell ref="D41:J41"/>
    <mergeCell ref="K41:M41"/>
    <mergeCell ref="N41:O41"/>
    <mergeCell ref="P41:Q41"/>
    <mergeCell ref="B42:C42"/>
    <mergeCell ref="D42:J42"/>
    <mergeCell ref="K42:M42"/>
    <mergeCell ref="N42:O42"/>
    <mergeCell ref="P42:Q42"/>
    <mergeCell ref="B39:C39"/>
    <mergeCell ref="D39:J39"/>
    <mergeCell ref="K39:M39"/>
    <mergeCell ref="N39:O39"/>
    <mergeCell ref="P39:Q39"/>
    <mergeCell ref="B40:C40"/>
    <mergeCell ref="D40:J40"/>
    <mergeCell ref="K40:M40"/>
    <mergeCell ref="N40:O40"/>
    <mergeCell ref="P40:Q40"/>
    <mergeCell ref="B37:C37"/>
    <mergeCell ref="D37:J37"/>
    <mergeCell ref="K37:M37"/>
    <mergeCell ref="N37:O37"/>
    <mergeCell ref="P37:Q37"/>
    <mergeCell ref="B38:C38"/>
    <mergeCell ref="D38:J38"/>
    <mergeCell ref="K38:M38"/>
    <mergeCell ref="N38:O38"/>
    <mergeCell ref="P38:Q38"/>
    <mergeCell ref="B35:C35"/>
    <mergeCell ref="D35:J35"/>
    <mergeCell ref="K35:M35"/>
    <mergeCell ref="N35:O35"/>
    <mergeCell ref="P35:Q35"/>
    <mergeCell ref="B36:C36"/>
    <mergeCell ref="D36:J36"/>
    <mergeCell ref="K36:M36"/>
    <mergeCell ref="N36:O36"/>
    <mergeCell ref="P36:Q36"/>
    <mergeCell ref="B33:C33"/>
    <mergeCell ref="D33:J33"/>
    <mergeCell ref="K33:M33"/>
    <mergeCell ref="N33:O33"/>
    <mergeCell ref="P33:Q33"/>
    <mergeCell ref="B34:C34"/>
    <mergeCell ref="D34:J34"/>
    <mergeCell ref="K34:M34"/>
    <mergeCell ref="N34:O34"/>
    <mergeCell ref="P34:Q34"/>
    <mergeCell ref="B31:C31"/>
    <mergeCell ref="D31:J31"/>
    <mergeCell ref="K31:M31"/>
    <mergeCell ref="N31:O31"/>
    <mergeCell ref="P31:Q31"/>
    <mergeCell ref="B32:C32"/>
    <mergeCell ref="D32:J32"/>
    <mergeCell ref="K32:M32"/>
    <mergeCell ref="N32:O32"/>
    <mergeCell ref="P32:Q32"/>
    <mergeCell ref="B29:C29"/>
    <mergeCell ref="D29:J29"/>
    <mergeCell ref="K29:M29"/>
    <mergeCell ref="N29:O29"/>
    <mergeCell ref="P29:Q29"/>
    <mergeCell ref="B30:C30"/>
    <mergeCell ref="D30:J30"/>
    <mergeCell ref="K30:M30"/>
    <mergeCell ref="N30:O30"/>
    <mergeCell ref="P30:Q30"/>
    <mergeCell ref="D27:E27"/>
    <mergeCell ref="B28:C28"/>
    <mergeCell ref="D28:J28"/>
    <mergeCell ref="K28:M28"/>
    <mergeCell ref="N28:O28"/>
    <mergeCell ref="P28:Q28"/>
    <mergeCell ref="A25:G25"/>
    <mergeCell ref="H25:I25"/>
    <mergeCell ref="K25:M25"/>
    <mergeCell ref="N25:O25"/>
    <mergeCell ref="P25:Q25"/>
    <mergeCell ref="B26:D26"/>
    <mergeCell ref="E26:F26"/>
    <mergeCell ref="G26:I26"/>
    <mergeCell ref="J26:O26"/>
    <mergeCell ref="B23:C23"/>
    <mergeCell ref="D23:J23"/>
    <mergeCell ref="K23:M23"/>
    <mergeCell ref="N23:O23"/>
    <mergeCell ref="P23:Q23"/>
    <mergeCell ref="B24:C24"/>
    <mergeCell ref="D24:J24"/>
    <mergeCell ref="K24:M24"/>
    <mergeCell ref="N24:O24"/>
    <mergeCell ref="P24:Q24"/>
    <mergeCell ref="B21:C21"/>
    <mergeCell ref="D21:J21"/>
    <mergeCell ref="K21:M21"/>
    <mergeCell ref="N21:O21"/>
    <mergeCell ref="P21:Q21"/>
    <mergeCell ref="B22:C22"/>
    <mergeCell ref="D22:J22"/>
    <mergeCell ref="K22:M22"/>
    <mergeCell ref="N22:O22"/>
    <mergeCell ref="P22:Q22"/>
    <mergeCell ref="B19:C19"/>
    <mergeCell ref="D19:J19"/>
    <mergeCell ref="K19:M19"/>
    <mergeCell ref="N19:O19"/>
    <mergeCell ref="P19:Q19"/>
    <mergeCell ref="B20:C20"/>
    <mergeCell ref="D20:J20"/>
    <mergeCell ref="K20:M20"/>
    <mergeCell ref="N20:O20"/>
    <mergeCell ref="P20:Q20"/>
    <mergeCell ref="B17:C17"/>
    <mergeCell ref="D17:J17"/>
    <mergeCell ref="K17:M17"/>
    <mergeCell ref="N17:O17"/>
    <mergeCell ref="P17:Q17"/>
    <mergeCell ref="B18:C18"/>
    <mergeCell ref="D18:J18"/>
    <mergeCell ref="K18:M18"/>
    <mergeCell ref="N18:O18"/>
    <mergeCell ref="P18:Q18"/>
    <mergeCell ref="B15:C15"/>
    <mergeCell ref="D15:J15"/>
    <mergeCell ref="K15:M15"/>
    <mergeCell ref="N15:O15"/>
    <mergeCell ref="P15:Q15"/>
    <mergeCell ref="B16:C16"/>
    <mergeCell ref="D16:J16"/>
    <mergeCell ref="K16:M16"/>
    <mergeCell ref="N16:O16"/>
    <mergeCell ref="P16:Q16"/>
    <mergeCell ref="B13:C13"/>
    <mergeCell ref="D13:J13"/>
    <mergeCell ref="K13:M13"/>
    <mergeCell ref="N13:O13"/>
    <mergeCell ref="P13:Q13"/>
    <mergeCell ref="B14:C14"/>
    <mergeCell ref="D14:J14"/>
    <mergeCell ref="K14:M14"/>
    <mergeCell ref="N14:O14"/>
    <mergeCell ref="P14:Q14"/>
    <mergeCell ref="B11:C11"/>
    <mergeCell ref="D11:J11"/>
    <mergeCell ref="K11:M11"/>
    <mergeCell ref="N11:O11"/>
    <mergeCell ref="P11:Q11"/>
    <mergeCell ref="B12:C12"/>
    <mergeCell ref="D12:J12"/>
    <mergeCell ref="K12:M12"/>
    <mergeCell ref="N12:O12"/>
    <mergeCell ref="P12:Q12"/>
    <mergeCell ref="D9:E9"/>
    <mergeCell ref="B10:C10"/>
    <mergeCell ref="D10:J10"/>
    <mergeCell ref="K10:M10"/>
    <mergeCell ref="N10:O10"/>
    <mergeCell ref="P10:Q10"/>
    <mergeCell ref="B7:C7"/>
    <mergeCell ref="E7:F7"/>
    <mergeCell ref="I7:K7"/>
    <mergeCell ref="L7:M7"/>
    <mergeCell ref="B8:D8"/>
    <mergeCell ref="E8:F8"/>
    <mergeCell ref="G8:I8"/>
    <mergeCell ref="J8:O8"/>
    <mergeCell ref="B5:D5"/>
    <mergeCell ref="E5:F5"/>
    <mergeCell ref="I5:K5"/>
    <mergeCell ref="L5:M5"/>
    <mergeCell ref="B6:D6"/>
    <mergeCell ref="E6:F6"/>
    <mergeCell ref="I6:K6"/>
    <mergeCell ref="L6:M6"/>
    <mergeCell ref="C1:D1"/>
    <mergeCell ref="F1:O1"/>
    <mergeCell ref="C2:D2"/>
    <mergeCell ref="A3:E3"/>
    <mergeCell ref="F3:O3"/>
    <mergeCell ref="B4:D4"/>
    <mergeCell ref="E4:F4"/>
    <mergeCell ref="I4:K4"/>
    <mergeCell ref="L4:M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18E5B-9C4D-4DD3-A5B4-E34A7DDFF6EA}">
  <dimension ref="A1:Q54"/>
  <sheetViews>
    <sheetView workbookViewId="0">
      <selection activeCell="D9" sqref="D9:E9"/>
    </sheetView>
  </sheetViews>
  <sheetFormatPr defaultRowHeight="15" x14ac:dyDescent="0.25"/>
  <sheetData>
    <row r="1" spans="1:17" ht="15.75" x14ac:dyDescent="0.25">
      <c r="A1" s="100"/>
      <c r="B1" s="101"/>
      <c r="C1" s="184"/>
      <c r="D1" s="180"/>
      <c r="E1" s="100"/>
      <c r="F1" s="185"/>
      <c r="G1" s="180"/>
      <c r="H1" s="180"/>
      <c r="I1" s="180"/>
      <c r="J1" s="180"/>
      <c r="K1" s="180"/>
      <c r="L1" s="180"/>
      <c r="M1" s="180"/>
      <c r="N1" s="180"/>
      <c r="O1" s="180"/>
      <c r="P1" s="100"/>
      <c r="Q1" s="101" t="s">
        <v>133</v>
      </c>
    </row>
    <row r="2" spans="1:17" x14ac:dyDescent="0.25">
      <c r="A2" s="100"/>
      <c r="B2" s="101"/>
      <c r="C2" s="186"/>
      <c r="D2" s="18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ht="15.75" x14ac:dyDescent="0.25">
      <c r="A3" s="180"/>
      <c r="B3" s="180"/>
      <c r="C3" s="180"/>
      <c r="D3" s="180"/>
      <c r="E3" s="180"/>
      <c r="F3" s="185"/>
      <c r="G3" s="180"/>
      <c r="H3" s="180"/>
      <c r="I3" s="180"/>
      <c r="J3" s="180"/>
      <c r="K3" s="180"/>
      <c r="L3" s="180"/>
      <c r="M3" s="180"/>
      <c r="N3" s="180"/>
      <c r="O3" s="180"/>
      <c r="P3" s="100"/>
      <c r="Q3" s="100"/>
    </row>
    <row r="4" spans="1:17" x14ac:dyDescent="0.25">
      <c r="A4" s="100"/>
      <c r="B4" s="179"/>
      <c r="C4" s="180"/>
      <c r="D4" s="180"/>
      <c r="E4" s="180"/>
      <c r="F4" s="180"/>
      <c r="G4" s="100"/>
      <c r="H4" s="100"/>
      <c r="I4" s="179"/>
      <c r="J4" s="180"/>
      <c r="K4" s="180"/>
      <c r="L4" s="182"/>
      <c r="M4" s="180"/>
      <c r="N4" s="100"/>
      <c r="O4" s="100"/>
      <c r="P4" s="100"/>
      <c r="Q4" s="100"/>
    </row>
    <row r="5" spans="1:17" x14ac:dyDescent="0.25">
      <c r="A5" s="100"/>
      <c r="B5" s="179"/>
      <c r="C5" s="180"/>
      <c r="D5" s="180"/>
      <c r="E5" s="181"/>
      <c r="F5" s="180"/>
      <c r="G5" s="100"/>
      <c r="H5" s="100"/>
      <c r="I5" s="179"/>
      <c r="J5" s="180"/>
      <c r="K5" s="180"/>
      <c r="L5" s="182"/>
      <c r="M5" s="180"/>
      <c r="N5" s="100"/>
      <c r="O5" s="100"/>
      <c r="P5" s="100"/>
      <c r="Q5" s="100"/>
    </row>
    <row r="6" spans="1:17" x14ac:dyDescent="0.25">
      <c r="A6" s="100"/>
      <c r="B6" s="179"/>
      <c r="C6" s="180"/>
      <c r="D6" s="180"/>
      <c r="E6" s="183"/>
      <c r="F6" s="180"/>
      <c r="G6" s="100"/>
      <c r="H6" s="100"/>
      <c r="I6" s="179"/>
      <c r="J6" s="180"/>
      <c r="K6" s="180"/>
      <c r="L6" s="182"/>
      <c r="M6" s="180"/>
      <c r="N6" s="100"/>
      <c r="O6" s="100"/>
      <c r="P6" s="100"/>
      <c r="Q6" s="100"/>
    </row>
    <row r="7" spans="1:17" x14ac:dyDescent="0.25">
      <c r="A7" s="100"/>
      <c r="B7" s="179"/>
      <c r="C7" s="180"/>
      <c r="D7" s="100"/>
      <c r="E7" s="183"/>
      <c r="F7" s="180"/>
      <c r="G7" s="100"/>
      <c r="H7" s="100"/>
      <c r="I7" s="179"/>
      <c r="J7" s="180"/>
      <c r="K7" s="180"/>
      <c r="L7" s="182"/>
      <c r="M7" s="180"/>
      <c r="N7" s="100"/>
      <c r="O7" s="100"/>
      <c r="P7" s="100"/>
      <c r="Q7" s="100"/>
    </row>
    <row r="8" spans="1:17" x14ac:dyDescent="0.25">
      <c r="A8" s="100"/>
      <c r="B8" s="187"/>
      <c r="C8" s="180"/>
      <c r="D8" s="180"/>
      <c r="E8" s="182"/>
      <c r="F8" s="180"/>
      <c r="G8" s="187"/>
      <c r="H8" s="180"/>
      <c r="I8" s="180"/>
      <c r="J8" s="181"/>
      <c r="K8" s="180"/>
      <c r="L8" s="180"/>
      <c r="M8" s="180"/>
      <c r="N8" s="180"/>
      <c r="O8" s="180"/>
      <c r="P8" s="100"/>
      <c r="Q8" s="100"/>
    </row>
    <row r="9" spans="1:17" x14ac:dyDescent="0.25">
      <c r="A9" s="100"/>
      <c r="B9" s="102"/>
      <c r="C9" s="100"/>
      <c r="D9" s="187"/>
      <c r="E9" s="180"/>
      <c r="F9" s="100"/>
      <c r="G9" s="100"/>
      <c r="H9" s="100"/>
      <c r="I9" s="100"/>
      <c r="J9" s="100"/>
      <c r="K9" s="100"/>
      <c r="L9" s="100"/>
      <c r="M9" s="103"/>
      <c r="N9" s="100"/>
      <c r="O9" s="103"/>
      <c r="P9" s="100"/>
      <c r="Q9" s="103" t="s">
        <v>29</v>
      </c>
    </row>
    <row r="10" spans="1:17" x14ac:dyDescent="0.25">
      <c r="A10" s="100"/>
      <c r="B10" s="181"/>
      <c r="C10" s="180"/>
      <c r="D10" s="181"/>
      <c r="E10" s="180"/>
      <c r="F10" s="180"/>
      <c r="G10" s="180"/>
      <c r="H10" s="180"/>
      <c r="I10" s="180"/>
      <c r="J10" s="180"/>
      <c r="K10" s="180"/>
      <c r="L10" s="180"/>
      <c r="M10" s="180"/>
      <c r="N10" s="188"/>
      <c r="O10" s="180"/>
      <c r="P10" s="188">
        <v>-20976.73</v>
      </c>
      <c r="Q10" s="180"/>
    </row>
    <row r="11" spans="1:17" x14ac:dyDescent="0.25">
      <c r="A11" s="100"/>
      <c r="B11" s="181"/>
      <c r="C11" s="180"/>
      <c r="D11" s="181"/>
      <c r="E11" s="180"/>
      <c r="F11" s="180"/>
      <c r="G11" s="180"/>
      <c r="H11" s="180"/>
      <c r="I11" s="180"/>
      <c r="J11" s="180"/>
      <c r="K11" s="188"/>
      <c r="L11" s="180"/>
      <c r="M11" s="180"/>
      <c r="N11" s="180"/>
      <c r="O11" s="180"/>
      <c r="P11" s="188">
        <v>20225.919999999998</v>
      </c>
      <c r="Q11" s="180"/>
    </row>
    <row r="12" spans="1:17" x14ac:dyDescent="0.25">
      <c r="A12" s="100"/>
      <c r="B12" s="181"/>
      <c r="C12" s="180"/>
      <c r="D12" s="181"/>
      <c r="E12" s="180"/>
      <c r="F12" s="180"/>
      <c r="G12" s="180"/>
      <c r="H12" s="180"/>
      <c r="I12" s="180"/>
      <c r="J12" s="180"/>
      <c r="K12" s="188"/>
      <c r="L12" s="180"/>
      <c r="M12" s="180"/>
      <c r="N12" s="180"/>
      <c r="O12" s="180"/>
      <c r="P12" s="188">
        <v>2730.8099999999995</v>
      </c>
      <c r="Q12" s="180"/>
    </row>
    <row r="13" spans="1:17" x14ac:dyDescent="0.25">
      <c r="A13" s="100"/>
      <c r="B13" s="181"/>
      <c r="C13" s="180"/>
      <c r="D13" s="181"/>
      <c r="E13" s="180"/>
      <c r="F13" s="180"/>
      <c r="G13" s="180"/>
      <c r="H13" s="180"/>
      <c r="I13" s="180"/>
      <c r="J13" s="180"/>
      <c r="K13" s="180"/>
      <c r="L13" s="180"/>
      <c r="M13" s="180"/>
      <c r="N13" s="188"/>
      <c r="O13" s="180"/>
      <c r="P13" s="188">
        <v>-330</v>
      </c>
      <c r="Q13" s="180"/>
    </row>
    <row r="14" spans="1:17" x14ac:dyDescent="0.25">
      <c r="A14" s="100"/>
      <c r="B14" s="181"/>
      <c r="C14" s="180"/>
      <c r="D14" s="181"/>
      <c r="E14" s="180"/>
      <c r="F14" s="180"/>
      <c r="G14" s="180"/>
      <c r="H14" s="180"/>
      <c r="I14" s="180"/>
      <c r="J14" s="180"/>
      <c r="K14" s="180"/>
      <c r="L14" s="180"/>
      <c r="M14" s="180"/>
      <c r="N14" s="188"/>
      <c r="O14" s="180"/>
      <c r="P14" s="188">
        <v>-1650</v>
      </c>
      <c r="Q14" s="180"/>
    </row>
    <row r="15" spans="1:17" x14ac:dyDescent="0.25">
      <c r="A15" s="180"/>
      <c r="B15" s="180"/>
      <c r="C15" s="180"/>
      <c r="D15" s="180"/>
      <c r="E15" s="180"/>
      <c r="F15" s="180"/>
      <c r="G15" s="180"/>
      <c r="H15" s="181"/>
      <c r="I15" s="180"/>
      <c r="J15" s="104"/>
      <c r="K15" s="189"/>
      <c r="L15" s="180"/>
      <c r="M15" s="180"/>
      <c r="N15" s="189"/>
      <c r="O15" s="180"/>
      <c r="P15" s="189">
        <v>-1.8189894035458565E-12</v>
      </c>
      <c r="Q15" s="180"/>
    </row>
    <row r="16" spans="1:17" x14ac:dyDescent="0.25">
      <c r="A16" s="100"/>
      <c r="B16" s="187"/>
      <c r="C16" s="180"/>
      <c r="D16" s="180"/>
      <c r="E16" s="182"/>
      <c r="F16" s="180"/>
      <c r="G16" s="187"/>
      <c r="H16" s="180"/>
      <c r="I16" s="180"/>
      <c r="J16" s="181"/>
      <c r="K16" s="180"/>
      <c r="L16" s="180"/>
      <c r="M16" s="180"/>
      <c r="N16" s="180"/>
      <c r="O16" s="180"/>
      <c r="P16" s="100"/>
      <c r="Q16" s="100"/>
    </row>
    <row r="17" spans="1:17" x14ac:dyDescent="0.25">
      <c r="A17" s="100"/>
      <c r="B17" s="102"/>
      <c r="C17" s="100"/>
      <c r="D17" s="187"/>
      <c r="E17" s="180"/>
      <c r="F17" s="100"/>
      <c r="G17" s="100"/>
      <c r="H17" s="100"/>
      <c r="I17" s="100"/>
      <c r="J17" s="100"/>
      <c r="K17" s="100"/>
      <c r="L17" s="100"/>
      <c r="M17" s="103"/>
      <c r="N17" s="100"/>
      <c r="O17" s="103"/>
      <c r="P17" s="100"/>
      <c r="Q17" s="103" t="s">
        <v>29</v>
      </c>
    </row>
    <row r="18" spans="1:17" x14ac:dyDescent="0.25">
      <c r="A18" s="100"/>
      <c r="B18" s="181"/>
      <c r="C18" s="180"/>
      <c r="D18" s="181"/>
      <c r="E18" s="180"/>
      <c r="F18" s="180"/>
      <c r="G18" s="180"/>
      <c r="H18" s="180"/>
      <c r="I18" s="180"/>
      <c r="J18" s="180"/>
      <c r="K18" s="188"/>
      <c r="L18" s="180"/>
      <c r="M18" s="180"/>
      <c r="N18" s="180"/>
      <c r="O18" s="180"/>
      <c r="P18" s="188">
        <v>50931.75</v>
      </c>
      <c r="Q18" s="180"/>
    </row>
    <row r="19" spans="1:17" x14ac:dyDescent="0.25">
      <c r="A19" s="100"/>
      <c r="B19" s="181"/>
      <c r="C19" s="180"/>
      <c r="D19" s="181"/>
      <c r="E19" s="180"/>
      <c r="F19" s="180"/>
      <c r="G19" s="180"/>
      <c r="H19" s="180"/>
      <c r="I19" s="180"/>
      <c r="J19" s="180"/>
      <c r="K19" s="180"/>
      <c r="L19" s="180"/>
      <c r="M19" s="180"/>
      <c r="N19" s="188"/>
      <c r="O19" s="180"/>
      <c r="P19" s="188">
        <v>-3.15</v>
      </c>
      <c r="Q19" s="180"/>
    </row>
    <row r="20" spans="1:17" x14ac:dyDescent="0.25">
      <c r="A20" s="100"/>
      <c r="B20" s="181"/>
      <c r="C20" s="180"/>
      <c r="D20" s="181"/>
      <c r="E20" s="180"/>
      <c r="F20" s="180"/>
      <c r="G20" s="180"/>
      <c r="H20" s="180"/>
      <c r="I20" s="180"/>
      <c r="J20" s="180"/>
      <c r="K20" s="180"/>
      <c r="L20" s="180"/>
      <c r="M20" s="180"/>
      <c r="N20" s="188"/>
      <c r="O20" s="180"/>
      <c r="P20" s="188">
        <v>-5709.7000000000016</v>
      </c>
      <c r="Q20" s="180"/>
    </row>
    <row r="21" spans="1:17" x14ac:dyDescent="0.25">
      <c r="A21" s="100"/>
      <c r="B21" s="181"/>
      <c r="C21" s="180"/>
      <c r="D21" s="181"/>
      <c r="E21" s="180"/>
      <c r="F21" s="180"/>
      <c r="G21" s="180"/>
      <c r="H21" s="180"/>
      <c r="I21" s="180"/>
      <c r="J21" s="180"/>
      <c r="K21" s="188"/>
      <c r="L21" s="180"/>
      <c r="M21" s="180"/>
      <c r="N21" s="180"/>
      <c r="O21" s="180"/>
      <c r="P21" s="188">
        <v>218.34</v>
      </c>
      <c r="Q21" s="180"/>
    </row>
    <row r="22" spans="1:17" x14ac:dyDescent="0.25">
      <c r="A22" s="100"/>
      <c r="B22" s="181"/>
      <c r="C22" s="180"/>
      <c r="D22" s="181"/>
      <c r="E22" s="180"/>
      <c r="F22" s="180"/>
      <c r="G22" s="180"/>
      <c r="H22" s="180"/>
      <c r="I22" s="180"/>
      <c r="J22" s="180"/>
      <c r="K22" s="180"/>
      <c r="L22" s="180"/>
      <c r="M22" s="180"/>
      <c r="N22" s="188"/>
      <c r="O22" s="180"/>
      <c r="P22" s="188">
        <v>-8538.6299999999992</v>
      </c>
      <c r="Q22" s="180"/>
    </row>
    <row r="23" spans="1:17" x14ac:dyDescent="0.25">
      <c r="A23" s="100"/>
      <c r="B23" s="181"/>
      <c r="C23" s="180"/>
      <c r="D23" s="181"/>
      <c r="E23" s="180"/>
      <c r="F23" s="180"/>
      <c r="G23" s="180"/>
      <c r="H23" s="180"/>
      <c r="I23" s="180"/>
      <c r="J23" s="180"/>
      <c r="K23" s="188"/>
      <c r="L23" s="180"/>
      <c r="M23" s="180"/>
      <c r="N23" s="180"/>
      <c r="O23" s="180"/>
      <c r="P23" s="188">
        <v>469.94999999999993</v>
      </c>
      <c r="Q23" s="180"/>
    </row>
    <row r="24" spans="1:17" x14ac:dyDescent="0.25">
      <c r="A24" s="100"/>
      <c r="B24" s="181"/>
      <c r="C24" s="180"/>
      <c r="D24" s="181"/>
      <c r="E24" s="180"/>
      <c r="F24" s="180"/>
      <c r="G24" s="180"/>
      <c r="H24" s="180"/>
      <c r="I24" s="180"/>
      <c r="J24" s="180"/>
      <c r="K24" s="180"/>
      <c r="L24" s="180"/>
      <c r="M24" s="180"/>
      <c r="N24" s="188"/>
      <c r="O24" s="180"/>
      <c r="P24" s="188">
        <v>-75.83</v>
      </c>
      <c r="Q24" s="180"/>
    </row>
    <row r="25" spans="1:17" x14ac:dyDescent="0.25">
      <c r="A25" s="100"/>
      <c r="B25" s="181"/>
      <c r="C25" s="180"/>
      <c r="D25" s="181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</row>
    <row r="26" spans="1:17" x14ac:dyDescent="0.25">
      <c r="A26" s="100"/>
      <c r="B26" s="181"/>
      <c r="C26" s="180"/>
      <c r="D26" s="181"/>
      <c r="E26" s="180"/>
      <c r="F26" s="180"/>
      <c r="G26" s="180"/>
      <c r="H26" s="180"/>
      <c r="I26" s="180"/>
      <c r="J26" s="180"/>
      <c r="K26" s="180"/>
      <c r="L26" s="180"/>
      <c r="M26" s="180"/>
      <c r="N26" s="188"/>
      <c r="O26" s="180"/>
      <c r="P26" s="188">
        <v>-221.25</v>
      </c>
      <c r="Q26" s="180"/>
    </row>
    <row r="27" spans="1:17" x14ac:dyDescent="0.25">
      <c r="A27" s="100"/>
      <c r="B27" s="181"/>
      <c r="C27" s="180"/>
      <c r="D27" s="181"/>
      <c r="E27" s="180"/>
      <c r="F27" s="180"/>
      <c r="G27" s="180"/>
      <c r="H27" s="180"/>
      <c r="I27" s="180"/>
      <c r="J27" s="180"/>
      <c r="K27" s="180"/>
      <c r="L27" s="180"/>
      <c r="M27" s="180"/>
      <c r="N27" s="188"/>
      <c r="O27" s="180"/>
      <c r="P27" s="188">
        <v>-908.33</v>
      </c>
      <c r="Q27" s="180"/>
    </row>
    <row r="28" spans="1:17" x14ac:dyDescent="0.25">
      <c r="A28" s="100"/>
      <c r="B28" s="181"/>
      <c r="C28" s="180"/>
      <c r="D28" s="181"/>
      <c r="E28" s="180"/>
      <c r="F28" s="180"/>
      <c r="G28" s="180"/>
      <c r="H28" s="180"/>
      <c r="I28" s="180"/>
      <c r="J28" s="180"/>
      <c r="K28" s="180"/>
      <c r="L28" s="180"/>
      <c r="M28" s="180"/>
      <c r="N28" s="188"/>
      <c r="O28" s="180"/>
      <c r="P28" s="188">
        <v>-2437.5</v>
      </c>
      <c r="Q28" s="180"/>
    </row>
    <row r="29" spans="1:17" x14ac:dyDescent="0.25">
      <c r="A29" s="100"/>
      <c r="B29" s="181"/>
      <c r="C29" s="180"/>
      <c r="D29" s="181"/>
      <c r="E29" s="180"/>
      <c r="F29" s="180"/>
      <c r="G29" s="180"/>
      <c r="H29" s="180"/>
      <c r="I29" s="180"/>
      <c r="J29" s="180"/>
      <c r="K29" s="180"/>
      <c r="L29" s="180"/>
      <c r="M29" s="180"/>
      <c r="N29" s="188"/>
      <c r="O29" s="180"/>
      <c r="P29" s="188">
        <v>-3750</v>
      </c>
      <c r="Q29" s="180"/>
    </row>
    <row r="30" spans="1:17" x14ac:dyDescent="0.25">
      <c r="A30" s="100"/>
      <c r="B30" s="181"/>
      <c r="C30" s="180"/>
      <c r="D30" s="181"/>
      <c r="E30" s="180"/>
      <c r="F30" s="180"/>
      <c r="G30" s="180"/>
      <c r="H30" s="180"/>
      <c r="I30" s="180"/>
      <c r="J30" s="180"/>
      <c r="K30" s="180"/>
      <c r="L30" s="180"/>
      <c r="M30" s="180"/>
      <c r="N30" s="188"/>
      <c r="O30" s="180"/>
      <c r="P30" s="188">
        <v>-1400.21</v>
      </c>
      <c r="Q30" s="180"/>
    </row>
    <row r="31" spans="1:17" x14ac:dyDescent="0.25">
      <c r="A31" s="100"/>
      <c r="B31" s="181"/>
      <c r="C31" s="180"/>
      <c r="D31" s="181"/>
      <c r="E31" s="180"/>
      <c r="F31" s="180"/>
      <c r="G31" s="180"/>
      <c r="H31" s="180"/>
      <c r="I31" s="180"/>
      <c r="J31" s="180"/>
      <c r="K31" s="180"/>
      <c r="L31" s="180"/>
      <c r="M31" s="180"/>
      <c r="N31" s="188"/>
      <c r="O31" s="180"/>
      <c r="P31" s="188">
        <v>-2100</v>
      </c>
      <c r="Q31" s="180"/>
    </row>
    <row r="32" spans="1:17" x14ac:dyDescent="0.25">
      <c r="A32" s="100"/>
      <c r="B32" s="181"/>
      <c r="C32" s="180"/>
      <c r="D32" s="181"/>
      <c r="E32" s="180"/>
      <c r="F32" s="180"/>
      <c r="G32" s="180"/>
      <c r="H32" s="180"/>
      <c r="I32" s="180"/>
      <c r="J32" s="180"/>
      <c r="K32" s="180"/>
      <c r="L32" s="180"/>
      <c r="M32" s="180"/>
      <c r="N32" s="188"/>
      <c r="O32" s="180"/>
      <c r="P32" s="188">
        <v>-1125</v>
      </c>
      <c r="Q32" s="180"/>
    </row>
    <row r="33" spans="1:17" x14ac:dyDescent="0.25">
      <c r="A33" s="100"/>
      <c r="B33" s="181"/>
      <c r="C33" s="180"/>
      <c r="D33" s="181"/>
      <c r="E33" s="180"/>
      <c r="F33" s="180"/>
      <c r="G33" s="180"/>
      <c r="H33" s="180"/>
      <c r="I33" s="180"/>
      <c r="J33" s="180"/>
      <c r="K33" s="180"/>
      <c r="L33" s="180"/>
      <c r="M33" s="180"/>
      <c r="N33" s="188"/>
      <c r="O33" s="180"/>
      <c r="P33" s="188">
        <v>-375</v>
      </c>
      <c r="Q33" s="180"/>
    </row>
    <row r="34" spans="1:17" x14ac:dyDescent="0.25">
      <c r="A34" s="100"/>
      <c r="B34" s="181"/>
      <c r="C34" s="180"/>
      <c r="D34" s="181"/>
      <c r="E34" s="180"/>
      <c r="F34" s="180"/>
      <c r="G34" s="180"/>
      <c r="H34" s="180"/>
      <c r="I34" s="180"/>
      <c r="J34" s="180"/>
      <c r="K34" s="180"/>
      <c r="L34" s="180"/>
      <c r="M34" s="180"/>
      <c r="N34" s="188"/>
      <c r="O34" s="180"/>
      <c r="P34" s="188">
        <v>-30000</v>
      </c>
      <c r="Q34" s="180"/>
    </row>
    <row r="35" spans="1:17" x14ac:dyDescent="0.25">
      <c r="A35" s="100"/>
      <c r="B35" s="181"/>
      <c r="C35" s="180"/>
      <c r="D35" s="181"/>
      <c r="E35" s="180"/>
      <c r="F35" s="180"/>
      <c r="G35" s="180"/>
      <c r="H35" s="180"/>
      <c r="I35" s="180"/>
      <c r="J35" s="180"/>
      <c r="K35" s="188"/>
      <c r="L35" s="180"/>
      <c r="M35" s="180"/>
      <c r="N35" s="180"/>
      <c r="O35" s="180"/>
      <c r="P35" s="188">
        <v>143.5</v>
      </c>
      <c r="Q35" s="180"/>
    </row>
    <row r="36" spans="1:17" x14ac:dyDescent="0.25">
      <c r="A36" s="100"/>
      <c r="B36" s="181"/>
      <c r="C36" s="180"/>
      <c r="D36" s="181"/>
      <c r="E36" s="180"/>
      <c r="F36" s="180"/>
      <c r="G36" s="180"/>
      <c r="H36" s="180"/>
      <c r="I36" s="180"/>
      <c r="J36" s="180"/>
      <c r="K36" s="188"/>
      <c r="L36" s="180"/>
      <c r="M36" s="180"/>
      <c r="N36" s="180"/>
      <c r="O36" s="180"/>
      <c r="P36" s="188">
        <v>257.27999999999997</v>
      </c>
      <c r="Q36" s="180"/>
    </row>
    <row r="37" spans="1:17" x14ac:dyDescent="0.25">
      <c r="A37" s="100"/>
      <c r="B37" s="181"/>
      <c r="C37" s="180"/>
      <c r="D37" s="181"/>
      <c r="E37" s="180"/>
      <c r="F37" s="180"/>
      <c r="G37" s="180"/>
      <c r="H37" s="180"/>
      <c r="I37" s="180"/>
      <c r="J37" s="180"/>
      <c r="K37" s="188"/>
      <c r="L37" s="180"/>
      <c r="M37" s="180"/>
      <c r="N37" s="180"/>
      <c r="O37" s="180"/>
      <c r="P37" s="188">
        <v>1628</v>
      </c>
      <c r="Q37" s="180"/>
    </row>
    <row r="38" spans="1:17" x14ac:dyDescent="0.25">
      <c r="A38" s="100"/>
      <c r="B38" s="181"/>
      <c r="C38" s="180"/>
      <c r="D38" s="181"/>
      <c r="E38" s="180"/>
      <c r="F38" s="180"/>
      <c r="G38" s="180"/>
      <c r="H38" s="180"/>
      <c r="I38" s="180"/>
      <c r="J38" s="180"/>
      <c r="K38" s="188"/>
      <c r="L38" s="180"/>
      <c r="M38" s="180"/>
      <c r="N38" s="180"/>
      <c r="O38" s="180"/>
      <c r="P38" s="188">
        <v>2863.38</v>
      </c>
      <c r="Q38" s="180"/>
    </row>
    <row r="39" spans="1:17" x14ac:dyDescent="0.25">
      <c r="A39" s="100"/>
      <c r="B39" s="181"/>
      <c r="C39" s="180"/>
      <c r="D39" s="181"/>
      <c r="E39" s="180"/>
      <c r="F39" s="180"/>
      <c r="G39" s="180"/>
      <c r="H39" s="180"/>
      <c r="I39" s="180"/>
      <c r="J39" s="180"/>
      <c r="K39" s="188"/>
      <c r="L39" s="180"/>
      <c r="M39" s="180"/>
      <c r="N39" s="180"/>
      <c r="O39" s="180"/>
      <c r="P39" s="188">
        <v>79.25</v>
      </c>
      <c r="Q39" s="180"/>
    </row>
    <row r="40" spans="1:17" x14ac:dyDescent="0.25">
      <c r="A40" s="100"/>
      <c r="B40" s="181"/>
      <c r="C40" s="180"/>
      <c r="D40" s="181"/>
      <c r="E40" s="180"/>
      <c r="F40" s="180"/>
      <c r="G40" s="180"/>
      <c r="H40" s="180"/>
      <c r="I40" s="180"/>
      <c r="J40" s="180"/>
      <c r="K40" s="188"/>
      <c r="L40" s="180"/>
      <c r="M40" s="180"/>
      <c r="N40" s="180"/>
      <c r="O40" s="180"/>
      <c r="P40" s="188">
        <v>50</v>
      </c>
      <c r="Q40" s="180"/>
    </row>
    <row r="41" spans="1:17" x14ac:dyDescent="0.25">
      <c r="A41" s="100"/>
      <c r="B41" s="181"/>
      <c r="C41" s="180"/>
      <c r="D41" s="181"/>
      <c r="E41" s="180"/>
      <c r="F41" s="180"/>
      <c r="G41" s="180"/>
      <c r="H41" s="180"/>
      <c r="I41" s="180"/>
      <c r="J41" s="180"/>
      <c r="K41" s="188"/>
      <c r="L41" s="180"/>
      <c r="M41" s="180"/>
      <c r="N41" s="180"/>
      <c r="O41" s="180"/>
      <c r="P41" s="188">
        <v>3.15</v>
      </c>
      <c r="Q41" s="180"/>
    </row>
    <row r="42" spans="1:17" x14ac:dyDescent="0.25">
      <c r="A42" s="180"/>
      <c r="B42" s="180"/>
      <c r="C42" s="180"/>
      <c r="D42" s="180"/>
      <c r="E42" s="180"/>
      <c r="F42" s="180"/>
      <c r="G42" s="180"/>
      <c r="H42" s="181"/>
      <c r="I42" s="180"/>
      <c r="J42" s="104"/>
      <c r="K42" s="189"/>
      <c r="L42" s="180"/>
      <c r="M42" s="180"/>
      <c r="N42" s="189"/>
      <c r="O42" s="180"/>
      <c r="P42" s="189">
        <v>-1.2369216761953794E-11</v>
      </c>
      <c r="Q42" s="180"/>
    </row>
    <row r="43" spans="1:17" x14ac:dyDescent="0.25">
      <c r="A43" s="100"/>
      <c r="B43" s="187"/>
      <c r="C43" s="180"/>
      <c r="D43" s="180"/>
      <c r="E43" s="182"/>
      <c r="F43" s="180"/>
      <c r="G43" s="187"/>
      <c r="H43" s="180"/>
      <c r="I43" s="180"/>
      <c r="J43" s="181"/>
      <c r="K43" s="180"/>
      <c r="L43" s="180"/>
      <c r="M43" s="180"/>
      <c r="N43" s="180"/>
      <c r="O43" s="180"/>
      <c r="P43" s="100"/>
      <c r="Q43" s="100"/>
    </row>
    <row r="44" spans="1:17" x14ac:dyDescent="0.25">
      <c r="A44" s="100"/>
      <c r="B44" s="102"/>
      <c r="C44" s="100"/>
      <c r="D44" s="187"/>
      <c r="E44" s="180"/>
      <c r="F44" s="100"/>
      <c r="G44" s="100"/>
      <c r="H44" s="100"/>
      <c r="I44" s="100"/>
      <c r="J44" s="100"/>
      <c r="K44" s="100"/>
      <c r="L44" s="100"/>
      <c r="M44" s="103"/>
      <c r="N44" s="100"/>
      <c r="O44" s="103"/>
      <c r="P44" s="100"/>
      <c r="Q44" s="103" t="s">
        <v>29</v>
      </c>
    </row>
    <row r="45" spans="1:17" x14ac:dyDescent="0.25">
      <c r="A45" s="100"/>
      <c r="B45" s="181"/>
      <c r="C45" s="180"/>
      <c r="D45" s="181"/>
      <c r="E45" s="180"/>
      <c r="F45" s="180"/>
      <c r="G45" s="180"/>
      <c r="H45" s="180"/>
      <c r="I45" s="180"/>
      <c r="J45" s="180"/>
      <c r="K45" s="188"/>
      <c r="L45" s="180"/>
      <c r="M45" s="180"/>
      <c r="N45" s="180"/>
      <c r="O45" s="180"/>
      <c r="P45" s="188">
        <v>7437.5</v>
      </c>
      <c r="Q45" s="180"/>
    </row>
    <row r="46" spans="1:17" x14ac:dyDescent="0.25">
      <c r="A46" s="100"/>
      <c r="B46" s="181"/>
      <c r="C46" s="180"/>
      <c r="D46" s="181"/>
      <c r="E46" s="180"/>
      <c r="F46" s="180"/>
      <c r="G46" s="180"/>
      <c r="H46" s="180"/>
      <c r="I46" s="180"/>
      <c r="J46" s="180"/>
      <c r="K46" s="180"/>
      <c r="L46" s="180"/>
      <c r="M46" s="180"/>
      <c r="N46" s="188"/>
      <c r="O46" s="180"/>
      <c r="P46" s="188">
        <v>-2863.38</v>
      </c>
      <c r="Q46" s="180"/>
    </row>
    <row r="47" spans="1:17" x14ac:dyDescent="0.25">
      <c r="A47" s="100"/>
      <c r="B47" s="181"/>
      <c r="C47" s="180"/>
      <c r="D47" s="181"/>
      <c r="E47" s="180"/>
      <c r="F47" s="180"/>
      <c r="G47" s="180"/>
      <c r="H47" s="180"/>
      <c r="I47" s="180"/>
      <c r="J47" s="180"/>
      <c r="K47" s="180"/>
      <c r="L47" s="180"/>
      <c r="M47" s="180"/>
      <c r="N47" s="188"/>
      <c r="O47" s="180"/>
      <c r="P47" s="188">
        <v>-1239.5800000000002</v>
      </c>
      <c r="Q47" s="180"/>
    </row>
    <row r="48" spans="1:17" x14ac:dyDescent="0.25">
      <c r="A48" s="100"/>
      <c r="B48" s="181"/>
      <c r="C48" s="180"/>
      <c r="D48" s="181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</row>
    <row r="49" spans="1:17" x14ac:dyDescent="0.25">
      <c r="A49" s="100"/>
      <c r="B49" s="181"/>
      <c r="C49" s="180"/>
      <c r="D49" s="181"/>
      <c r="E49" s="180"/>
      <c r="F49" s="180"/>
      <c r="G49" s="180"/>
      <c r="H49" s="180"/>
      <c r="I49" s="180"/>
      <c r="J49" s="180"/>
      <c r="K49" s="180"/>
      <c r="L49" s="180"/>
      <c r="M49" s="180"/>
      <c r="N49" s="188"/>
      <c r="O49" s="180"/>
      <c r="P49" s="188">
        <v>-6197.92</v>
      </c>
      <c r="Q49" s="180"/>
    </row>
    <row r="50" spans="1:17" x14ac:dyDescent="0.25">
      <c r="A50" s="100"/>
      <c r="B50" s="181"/>
      <c r="C50" s="180"/>
      <c r="D50" s="181"/>
      <c r="E50" s="180"/>
      <c r="F50" s="180"/>
      <c r="G50" s="180"/>
      <c r="H50" s="180"/>
      <c r="I50" s="180"/>
      <c r="J50" s="180"/>
      <c r="K50" s="188"/>
      <c r="L50" s="180"/>
      <c r="M50" s="180"/>
      <c r="N50" s="180"/>
      <c r="O50" s="180"/>
      <c r="P50" s="188">
        <v>2863.38</v>
      </c>
      <c r="Q50" s="180"/>
    </row>
    <row r="51" spans="1:17" x14ac:dyDescent="0.25">
      <c r="A51" s="180"/>
      <c r="B51" s="180"/>
      <c r="C51" s="180"/>
      <c r="D51" s="180"/>
      <c r="E51" s="180"/>
      <c r="F51" s="180"/>
      <c r="G51" s="180"/>
      <c r="H51" s="181"/>
      <c r="I51" s="180"/>
      <c r="J51" s="104"/>
      <c r="K51" s="189"/>
      <c r="L51" s="180"/>
      <c r="M51" s="180"/>
      <c r="N51" s="189"/>
      <c r="O51" s="180"/>
      <c r="P51" s="180"/>
      <c r="Q51" s="180"/>
    </row>
    <row r="52" spans="1:17" x14ac:dyDescent="0.25">
      <c r="A52" s="180"/>
      <c r="B52" s="180"/>
      <c r="C52" s="180"/>
      <c r="D52" s="180"/>
      <c r="E52" s="180"/>
      <c r="F52" s="180"/>
      <c r="G52" s="180"/>
      <c r="H52" s="181"/>
      <c r="I52" s="180"/>
      <c r="J52" s="180"/>
      <c r="K52" s="189"/>
      <c r="L52" s="180"/>
      <c r="M52" s="180"/>
      <c r="N52" s="189"/>
      <c r="O52" s="180"/>
      <c r="P52" s="189">
        <v>-1.2732925824820995E-11</v>
      </c>
      <c r="Q52" s="180"/>
    </row>
    <row r="53" spans="1:17" x14ac:dyDescent="0.25">
      <c r="A53" s="180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00"/>
      <c r="P53" s="100"/>
      <c r="Q53" s="100"/>
    </row>
    <row r="54" spans="1:17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</row>
  </sheetData>
  <mergeCells count="233">
    <mergeCell ref="A53:G53"/>
    <mergeCell ref="H53:N53"/>
    <mergeCell ref="A51:G51"/>
    <mergeCell ref="H51:I51"/>
    <mergeCell ref="K51:M51"/>
    <mergeCell ref="N51:O51"/>
    <mergeCell ref="P51:Q51"/>
    <mergeCell ref="A52:G52"/>
    <mergeCell ref="H52:J52"/>
    <mergeCell ref="K52:M52"/>
    <mergeCell ref="N52:O52"/>
    <mergeCell ref="P52:Q52"/>
    <mergeCell ref="B49:C49"/>
    <mergeCell ref="D49:J49"/>
    <mergeCell ref="K49:M49"/>
    <mergeCell ref="N49:O49"/>
    <mergeCell ref="P49:Q49"/>
    <mergeCell ref="B50:C50"/>
    <mergeCell ref="D50:J50"/>
    <mergeCell ref="K50:M50"/>
    <mergeCell ref="N50:O50"/>
    <mergeCell ref="P50:Q50"/>
    <mergeCell ref="B47:C47"/>
    <mergeCell ref="D47:J47"/>
    <mergeCell ref="K47:M47"/>
    <mergeCell ref="N47:O47"/>
    <mergeCell ref="P47:Q47"/>
    <mergeCell ref="B48:C48"/>
    <mergeCell ref="D48:J48"/>
    <mergeCell ref="K48:M48"/>
    <mergeCell ref="N48:O48"/>
    <mergeCell ref="P48:Q48"/>
    <mergeCell ref="P45:Q45"/>
    <mergeCell ref="B46:C46"/>
    <mergeCell ref="D46:J46"/>
    <mergeCell ref="K46:M46"/>
    <mergeCell ref="N46:O46"/>
    <mergeCell ref="P46:Q46"/>
    <mergeCell ref="B43:D43"/>
    <mergeCell ref="E43:F43"/>
    <mergeCell ref="G43:I43"/>
    <mergeCell ref="J43:O43"/>
    <mergeCell ref="D44:E44"/>
    <mergeCell ref="B45:C45"/>
    <mergeCell ref="D45:J45"/>
    <mergeCell ref="K45:M45"/>
    <mergeCell ref="N45:O45"/>
    <mergeCell ref="B41:C41"/>
    <mergeCell ref="D41:J41"/>
    <mergeCell ref="K41:M41"/>
    <mergeCell ref="N41:O41"/>
    <mergeCell ref="P41:Q41"/>
    <mergeCell ref="A42:G42"/>
    <mergeCell ref="H42:I42"/>
    <mergeCell ref="K42:M42"/>
    <mergeCell ref="N42:O42"/>
    <mergeCell ref="P42:Q42"/>
    <mergeCell ref="B39:C39"/>
    <mergeCell ref="D39:J39"/>
    <mergeCell ref="K39:M39"/>
    <mergeCell ref="N39:O39"/>
    <mergeCell ref="P39:Q39"/>
    <mergeCell ref="B40:C40"/>
    <mergeCell ref="D40:J40"/>
    <mergeCell ref="K40:M40"/>
    <mergeCell ref="N40:O40"/>
    <mergeCell ref="P40:Q40"/>
    <mergeCell ref="B37:C37"/>
    <mergeCell ref="D37:J37"/>
    <mergeCell ref="K37:M37"/>
    <mergeCell ref="N37:O37"/>
    <mergeCell ref="P37:Q37"/>
    <mergeCell ref="B38:C38"/>
    <mergeCell ref="D38:J38"/>
    <mergeCell ref="K38:M38"/>
    <mergeCell ref="N38:O38"/>
    <mergeCell ref="P38:Q38"/>
    <mergeCell ref="B35:C35"/>
    <mergeCell ref="D35:J35"/>
    <mergeCell ref="K35:M35"/>
    <mergeCell ref="N35:O35"/>
    <mergeCell ref="P35:Q35"/>
    <mergeCell ref="B36:C36"/>
    <mergeCell ref="D36:J36"/>
    <mergeCell ref="K36:M36"/>
    <mergeCell ref="N36:O36"/>
    <mergeCell ref="P36:Q36"/>
    <mergeCell ref="B33:C33"/>
    <mergeCell ref="D33:J33"/>
    <mergeCell ref="K33:M33"/>
    <mergeCell ref="N33:O33"/>
    <mergeCell ref="P33:Q33"/>
    <mergeCell ref="B34:C34"/>
    <mergeCell ref="D34:J34"/>
    <mergeCell ref="K34:M34"/>
    <mergeCell ref="N34:O34"/>
    <mergeCell ref="P34:Q34"/>
    <mergeCell ref="B31:C31"/>
    <mergeCell ref="D31:J31"/>
    <mergeCell ref="K31:M31"/>
    <mergeCell ref="N31:O31"/>
    <mergeCell ref="P31:Q31"/>
    <mergeCell ref="B32:C32"/>
    <mergeCell ref="D32:J32"/>
    <mergeCell ref="K32:M32"/>
    <mergeCell ref="N32:O32"/>
    <mergeCell ref="P32:Q32"/>
    <mergeCell ref="B29:C29"/>
    <mergeCell ref="D29:J29"/>
    <mergeCell ref="K29:M29"/>
    <mergeCell ref="N29:O29"/>
    <mergeCell ref="P29:Q29"/>
    <mergeCell ref="B30:C30"/>
    <mergeCell ref="D30:J30"/>
    <mergeCell ref="K30:M30"/>
    <mergeCell ref="N30:O30"/>
    <mergeCell ref="P30:Q30"/>
    <mergeCell ref="B27:C27"/>
    <mergeCell ref="D27:J27"/>
    <mergeCell ref="K27:M27"/>
    <mergeCell ref="N27:O27"/>
    <mergeCell ref="P27:Q27"/>
    <mergeCell ref="B28:C28"/>
    <mergeCell ref="D28:J28"/>
    <mergeCell ref="K28:M28"/>
    <mergeCell ref="N28:O28"/>
    <mergeCell ref="P28:Q28"/>
    <mergeCell ref="B25:C25"/>
    <mergeCell ref="D25:J25"/>
    <mergeCell ref="K25:M25"/>
    <mergeCell ref="N25:O25"/>
    <mergeCell ref="P25:Q25"/>
    <mergeCell ref="B26:C26"/>
    <mergeCell ref="D26:J26"/>
    <mergeCell ref="K26:M26"/>
    <mergeCell ref="N26:O26"/>
    <mergeCell ref="P26:Q26"/>
    <mergeCell ref="B23:C23"/>
    <mergeCell ref="D23:J23"/>
    <mergeCell ref="K23:M23"/>
    <mergeCell ref="N23:O23"/>
    <mergeCell ref="P23:Q23"/>
    <mergeCell ref="B24:C24"/>
    <mergeCell ref="D24:J24"/>
    <mergeCell ref="K24:M24"/>
    <mergeCell ref="N24:O24"/>
    <mergeCell ref="P24:Q24"/>
    <mergeCell ref="B21:C21"/>
    <mergeCell ref="D21:J21"/>
    <mergeCell ref="K21:M21"/>
    <mergeCell ref="N21:O21"/>
    <mergeCell ref="P21:Q21"/>
    <mergeCell ref="B22:C22"/>
    <mergeCell ref="D22:J22"/>
    <mergeCell ref="K22:M22"/>
    <mergeCell ref="N22:O22"/>
    <mergeCell ref="P22:Q22"/>
    <mergeCell ref="B19:C19"/>
    <mergeCell ref="D19:J19"/>
    <mergeCell ref="K19:M19"/>
    <mergeCell ref="N19:O19"/>
    <mergeCell ref="P19:Q19"/>
    <mergeCell ref="B20:C20"/>
    <mergeCell ref="D20:J20"/>
    <mergeCell ref="K20:M20"/>
    <mergeCell ref="N20:O20"/>
    <mergeCell ref="P20:Q20"/>
    <mergeCell ref="D17:E17"/>
    <mergeCell ref="B18:C18"/>
    <mergeCell ref="D18:J18"/>
    <mergeCell ref="K18:M18"/>
    <mergeCell ref="N18:O18"/>
    <mergeCell ref="P18:Q18"/>
    <mergeCell ref="A15:G15"/>
    <mergeCell ref="H15:I15"/>
    <mergeCell ref="K15:M15"/>
    <mergeCell ref="N15:O15"/>
    <mergeCell ref="P15:Q15"/>
    <mergeCell ref="B16:D16"/>
    <mergeCell ref="E16:F16"/>
    <mergeCell ref="G16:I16"/>
    <mergeCell ref="J16:O16"/>
    <mergeCell ref="B13:C13"/>
    <mergeCell ref="D13:J13"/>
    <mergeCell ref="K13:M13"/>
    <mergeCell ref="N13:O13"/>
    <mergeCell ref="P13:Q13"/>
    <mergeCell ref="B14:C14"/>
    <mergeCell ref="D14:J14"/>
    <mergeCell ref="K14:M14"/>
    <mergeCell ref="N14:O14"/>
    <mergeCell ref="P14:Q14"/>
    <mergeCell ref="B11:C11"/>
    <mergeCell ref="D11:J11"/>
    <mergeCell ref="K11:M11"/>
    <mergeCell ref="N11:O11"/>
    <mergeCell ref="P11:Q11"/>
    <mergeCell ref="B12:C12"/>
    <mergeCell ref="D12:J12"/>
    <mergeCell ref="K12:M12"/>
    <mergeCell ref="N12:O12"/>
    <mergeCell ref="P12:Q12"/>
    <mergeCell ref="D9:E9"/>
    <mergeCell ref="B10:C10"/>
    <mergeCell ref="D10:J10"/>
    <mergeCell ref="K10:M10"/>
    <mergeCell ref="N10:O10"/>
    <mergeCell ref="P10:Q10"/>
    <mergeCell ref="B7:C7"/>
    <mergeCell ref="E7:F7"/>
    <mergeCell ref="I7:K7"/>
    <mergeCell ref="L7:M7"/>
    <mergeCell ref="B8:D8"/>
    <mergeCell ref="E8:F8"/>
    <mergeCell ref="G8:I8"/>
    <mergeCell ref="J8:O8"/>
    <mergeCell ref="B5:D5"/>
    <mergeCell ref="E5:F5"/>
    <mergeCell ref="I5:K5"/>
    <mergeCell ref="L5:M5"/>
    <mergeCell ref="B6:D6"/>
    <mergeCell ref="E6:F6"/>
    <mergeCell ref="I6:K6"/>
    <mergeCell ref="L6:M6"/>
    <mergeCell ref="C1:D1"/>
    <mergeCell ref="F1:O1"/>
    <mergeCell ref="C2:D2"/>
    <mergeCell ref="A3:E3"/>
    <mergeCell ref="F3:O3"/>
    <mergeCell ref="B4:D4"/>
    <mergeCell ref="E4:F4"/>
    <mergeCell ref="I4:K4"/>
    <mergeCell ref="L4:M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A89CA-E775-4BC7-AAB3-21F1C8FECF66}">
  <dimension ref="A1:S215"/>
  <sheetViews>
    <sheetView workbookViewId="0">
      <selection activeCell="D9" sqref="D9:E9"/>
    </sheetView>
  </sheetViews>
  <sheetFormatPr defaultRowHeight="15" x14ac:dyDescent="0.25"/>
  <sheetData>
    <row r="1" spans="1:19" ht="15.75" x14ac:dyDescent="0.25">
      <c r="A1" s="130"/>
      <c r="B1" s="131"/>
      <c r="C1" s="173"/>
      <c r="D1" s="169"/>
      <c r="E1" s="130"/>
      <c r="F1" s="174"/>
      <c r="G1" s="169"/>
      <c r="H1" s="169"/>
      <c r="I1" s="169"/>
      <c r="J1" s="169"/>
      <c r="K1" s="169"/>
      <c r="L1" s="169"/>
      <c r="M1" s="169"/>
      <c r="N1" s="169"/>
      <c r="O1" s="169"/>
      <c r="P1" s="130"/>
      <c r="Q1" s="131"/>
      <c r="R1" s="135"/>
      <c r="S1" s="130"/>
    </row>
    <row r="2" spans="1:19" x14ac:dyDescent="0.25">
      <c r="A2" s="130"/>
      <c r="B2" s="131"/>
      <c r="C2" s="175"/>
      <c r="D2" s="169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</row>
    <row r="3" spans="1:19" ht="15.75" x14ac:dyDescent="0.25">
      <c r="A3" s="169"/>
      <c r="B3" s="169"/>
      <c r="C3" s="169"/>
      <c r="D3" s="169"/>
      <c r="E3" s="169"/>
      <c r="F3" s="174"/>
      <c r="G3" s="169"/>
      <c r="H3" s="169"/>
      <c r="I3" s="169"/>
      <c r="J3" s="169"/>
      <c r="K3" s="169"/>
      <c r="L3" s="169"/>
      <c r="M3" s="169"/>
      <c r="N3" s="169"/>
      <c r="O3" s="169"/>
      <c r="P3" s="130"/>
      <c r="Q3" s="130"/>
      <c r="R3" s="130"/>
      <c r="S3" s="130"/>
    </row>
    <row r="4" spans="1:19" x14ac:dyDescent="0.25">
      <c r="A4" s="130"/>
      <c r="B4" s="168"/>
      <c r="C4" s="169"/>
      <c r="D4" s="169"/>
      <c r="E4" s="169"/>
      <c r="F4" s="169"/>
      <c r="G4" s="130"/>
      <c r="H4" s="130"/>
      <c r="I4" s="168"/>
      <c r="J4" s="169"/>
      <c r="K4" s="169"/>
      <c r="L4" s="171"/>
      <c r="M4" s="169"/>
      <c r="N4" s="130"/>
      <c r="O4" s="130"/>
      <c r="P4" s="130"/>
      <c r="Q4" s="130"/>
      <c r="R4" s="130"/>
      <c r="S4" s="130"/>
    </row>
    <row r="5" spans="1:19" x14ac:dyDescent="0.25">
      <c r="A5" s="130"/>
      <c r="B5" s="168"/>
      <c r="C5" s="169"/>
      <c r="D5" s="169"/>
      <c r="E5" s="170"/>
      <c r="F5" s="169"/>
      <c r="G5" s="130"/>
      <c r="H5" s="130"/>
      <c r="I5" s="168"/>
      <c r="J5" s="169"/>
      <c r="K5" s="169"/>
      <c r="L5" s="171"/>
      <c r="M5" s="169"/>
      <c r="N5" s="130"/>
      <c r="O5" s="130"/>
      <c r="P5" s="130"/>
      <c r="Q5" s="130"/>
      <c r="R5" s="130"/>
      <c r="S5" s="130"/>
    </row>
    <row r="6" spans="1:19" x14ac:dyDescent="0.25">
      <c r="A6" s="130"/>
      <c r="B6" s="168"/>
      <c r="C6" s="169"/>
      <c r="D6" s="169"/>
      <c r="E6" s="172"/>
      <c r="F6" s="169"/>
      <c r="G6" s="130"/>
      <c r="H6" s="130"/>
      <c r="I6" s="168"/>
      <c r="J6" s="169"/>
      <c r="K6" s="169"/>
      <c r="L6" s="171"/>
      <c r="M6" s="169"/>
      <c r="N6" s="130"/>
      <c r="O6" s="130"/>
      <c r="P6" s="130"/>
      <c r="Q6" s="130"/>
      <c r="R6" s="130"/>
      <c r="S6" s="130"/>
    </row>
    <row r="7" spans="1:19" x14ac:dyDescent="0.25">
      <c r="A7" s="130"/>
      <c r="B7" s="168"/>
      <c r="C7" s="169"/>
      <c r="D7" s="130"/>
      <c r="E7" s="172"/>
      <c r="F7" s="169"/>
      <c r="G7" s="130"/>
      <c r="H7" s="130"/>
      <c r="I7" s="168"/>
      <c r="J7" s="169"/>
      <c r="K7" s="169"/>
      <c r="L7" s="171"/>
      <c r="M7" s="169"/>
      <c r="N7" s="130"/>
      <c r="O7" s="130"/>
      <c r="P7" s="130"/>
      <c r="Q7" s="130"/>
      <c r="R7" s="130"/>
      <c r="S7" s="130"/>
    </row>
    <row r="8" spans="1:19" x14ac:dyDescent="0.25">
      <c r="A8" s="130"/>
      <c r="B8" s="176"/>
      <c r="C8" s="169"/>
      <c r="D8" s="169"/>
      <c r="E8" s="171"/>
      <c r="F8" s="169"/>
      <c r="G8" s="176"/>
      <c r="H8" s="169"/>
      <c r="I8" s="169"/>
      <c r="J8" s="170"/>
      <c r="K8" s="169"/>
      <c r="L8" s="169"/>
      <c r="M8" s="169"/>
      <c r="N8" s="169"/>
      <c r="O8" s="169"/>
      <c r="P8" s="130"/>
      <c r="Q8" s="130"/>
      <c r="R8" s="130"/>
      <c r="S8" s="130"/>
    </row>
    <row r="9" spans="1:19" x14ac:dyDescent="0.25">
      <c r="A9" s="130"/>
      <c r="B9" s="132"/>
      <c r="C9" s="130"/>
      <c r="D9" s="176"/>
      <c r="E9" s="169"/>
      <c r="F9" s="130"/>
      <c r="G9" s="130"/>
      <c r="H9" s="130"/>
      <c r="I9" s="130"/>
      <c r="J9" s="130"/>
      <c r="K9" s="130"/>
      <c r="L9" s="130"/>
      <c r="M9" s="133"/>
      <c r="N9" s="130"/>
      <c r="O9" s="133"/>
      <c r="P9" s="130"/>
      <c r="Q9" s="133"/>
      <c r="R9" s="130"/>
      <c r="S9" s="130"/>
    </row>
    <row r="10" spans="1:19" x14ac:dyDescent="0.25">
      <c r="A10" s="130"/>
      <c r="B10" s="170"/>
      <c r="C10" s="169"/>
      <c r="D10" s="170"/>
      <c r="E10" s="169"/>
      <c r="F10" s="169"/>
      <c r="G10" s="169"/>
      <c r="H10" s="169"/>
      <c r="I10" s="169"/>
      <c r="J10" s="169"/>
      <c r="K10" s="169"/>
      <c r="L10" s="169"/>
      <c r="M10" s="169"/>
      <c r="N10" s="177"/>
      <c r="O10" s="169"/>
      <c r="P10" s="177"/>
      <c r="Q10" s="169"/>
      <c r="R10" s="130"/>
      <c r="S10" s="130"/>
    </row>
    <row r="11" spans="1:19" x14ac:dyDescent="0.25">
      <c r="A11" s="130"/>
      <c r="B11" s="170"/>
      <c r="C11" s="169"/>
      <c r="D11" s="170"/>
      <c r="E11" s="169"/>
      <c r="F11" s="169"/>
      <c r="G11" s="169"/>
      <c r="H11" s="169"/>
      <c r="I11" s="169"/>
      <c r="J11" s="169"/>
      <c r="K11" s="169"/>
      <c r="L11" s="169"/>
      <c r="M11" s="169"/>
      <c r="N11" s="177"/>
      <c r="O11" s="169"/>
      <c r="P11" s="177"/>
      <c r="Q11" s="169"/>
      <c r="R11" s="130"/>
      <c r="S11" s="130"/>
    </row>
    <row r="12" spans="1:19" x14ac:dyDescent="0.25">
      <c r="A12" s="130"/>
      <c r="B12" s="170"/>
      <c r="C12" s="169"/>
      <c r="D12" s="170"/>
      <c r="E12" s="169"/>
      <c r="F12" s="169"/>
      <c r="G12" s="169"/>
      <c r="H12" s="169"/>
      <c r="I12" s="169"/>
      <c r="J12" s="169"/>
      <c r="K12" s="169"/>
      <c r="L12" s="169"/>
      <c r="M12" s="169"/>
      <c r="N12" s="177"/>
      <c r="O12" s="169"/>
      <c r="P12" s="177"/>
      <c r="Q12" s="169"/>
      <c r="R12" s="130"/>
      <c r="S12" s="130"/>
    </row>
    <row r="13" spans="1:19" x14ac:dyDescent="0.25">
      <c r="A13" s="130"/>
      <c r="B13" s="170"/>
      <c r="C13" s="169"/>
      <c r="D13" s="170"/>
      <c r="E13" s="169"/>
      <c r="F13" s="169"/>
      <c r="G13" s="169"/>
      <c r="H13" s="169"/>
      <c r="I13" s="169"/>
      <c r="J13" s="169"/>
      <c r="K13" s="169"/>
      <c r="L13" s="169"/>
      <c r="M13" s="169"/>
      <c r="N13" s="177"/>
      <c r="O13" s="169"/>
      <c r="P13" s="177"/>
      <c r="Q13" s="169"/>
      <c r="R13" s="130"/>
      <c r="S13" s="130"/>
    </row>
    <row r="14" spans="1:19" x14ac:dyDescent="0.25">
      <c r="A14" s="130"/>
      <c r="B14" s="170"/>
      <c r="C14" s="169"/>
      <c r="D14" s="170"/>
      <c r="E14" s="169"/>
      <c r="F14" s="169"/>
      <c r="G14" s="169"/>
      <c r="H14" s="169"/>
      <c r="I14" s="169"/>
      <c r="J14" s="169"/>
      <c r="K14" s="177"/>
      <c r="L14" s="169"/>
      <c r="M14" s="169"/>
      <c r="N14" s="169"/>
      <c r="O14" s="169"/>
      <c r="P14" s="177"/>
      <c r="Q14" s="169"/>
      <c r="R14" s="130"/>
      <c r="S14" s="130"/>
    </row>
    <row r="15" spans="1:19" x14ac:dyDescent="0.25">
      <c r="A15" s="130"/>
      <c r="B15" s="170"/>
      <c r="C15" s="169"/>
      <c r="D15" s="170"/>
      <c r="E15" s="169"/>
      <c r="F15" s="169"/>
      <c r="G15" s="169"/>
      <c r="H15" s="169"/>
      <c r="I15" s="169"/>
      <c r="J15" s="169"/>
      <c r="K15" s="177"/>
      <c r="L15" s="169"/>
      <c r="M15" s="169"/>
      <c r="N15" s="169"/>
      <c r="O15" s="169"/>
      <c r="P15" s="177"/>
      <c r="Q15" s="169"/>
      <c r="R15" s="130"/>
      <c r="S15" s="130"/>
    </row>
    <row r="16" spans="1:19" x14ac:dyDescent="0.25">
      <c r="A16" s="130"/>
      <c r="B16" s="170"/>
      <c r="C16" s="169"/>
      <c r="D16" s="170"/>
      <c r="E16" s="169"/>
      <c r="F16" s="169"/>
      <c r="G16" s="169"/>
      <c r="H16" s="169"/>
      <c r="I16" s="169"/>
      <c r="J16" s="169"/>
      <c r="K16" s="169"/>
      <c r="L16" s="169"/>
      <c r="M16" s="169"/>
      <c r="N16" s="177"/>
      <c r="O16" s="169"/>
      <c r="P16" s="177"/>
      <c r="Q16" s="169"/>
      <c r="R16" s="130"/>
      <c r="S16" s="130"/>
    </row>
    <row r="17" spans="1:19" x14ac:dyDescent="0.25">
      <c r="A17" s="130"/>
      <c r="B17" s="170"/>
      <c r="C17" s="169"/>
      <c r="D17" s="170"/>
      <c r="E17" s="169"/>
      <c r="F17" s="169"/>
      <c r="G17" s="169"/>
      <c r="H17" s="169"/>
      <c r="I17" s="169"/>
      <c r="J17" s="169"/>
      <c r="K17" s="177"/>
      <c r="L17" s="169"/>
      <c r="M17" s="169"/>
      <c r="N17" s="169"/>
      <c r="O17" s="169"/>
      <c r="P17" s="177"/>
      <c r="Q17" s="169"/>
      <c r="R17" s="130"/>
      <c r="S17" s="130"/>
    </row>
    <row r="18" spans="1:19" x14ac:dyDescent="0.25">
      <c r="A18" s="130"/>
      <c r="B18" s="170"/>
      <c r="C18" s="169"/>
      <c r="D18" s="170"/>
      <c r="E18" s="169"/>
      <c r="F18" s="169"/>
      <c r="G18" s="169"/>
      <c r="H18" s="169"/>
      <c r="I18" s="169"/>
      <c r="J18" s="169"/>
      <c r="K18" s="177"/>
      <c r="L18" s="169"/>
      <c r="M18" s="169"/>
      <c r="N18" s="169"/>
      <c r="O18" s="169"/>
      <c r="P18" s="177"/>
      <c r="Q18" s="169"/>
      <c r="R18" s="130"/>
      <c r="S18" s="130"/>
    </row>
    <row r="19" spans="1:19" x14ac:dyDescent="0.25">
      <c r="A19" s="130"/>
      <c r="B19" s="170"/>
      <c r="C19" s="169"/>
      <c r="D19" s="170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30"/>
      <c r="S19" s="130"/>
    </row>
    <row r="20" spans="1:19" x14ac:dyDescent="0.25">
      <c r="A20" s="130"/>
      <c r="B20" s="170"/>
      <c r="C20" s="169"/>
      <c r="D20" s="170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30"/>
      <c r="S20" s="130"/>
    </row>
    <row r="21" spans="1:19" x14ac:dyDescent="0.25">
      <c r="A21" s="130"/>
      <c r="B21" s="170"/>
      <c r="C21" s="169"/>
      <c r="D21" s="170"/>
      <c r="E21" s="169"/>
      <c r="F21" s="169"/>
      <c r="G21" s="169"/>
      <c r="H21" s="169"/>
      <c r="I21" s="169"/>
      <c r="J21" s="169"/>
      <c r="K21" s="169"/>
      <c r="L21" s="169"/>
      <c r="M21" s="169"/>
      <c r="N21" s="177"/>
      <c r="O21" s="169"/>
      <c r="P21" s="177"/>
      <c r="Q21" s="169"/>
      <c r="R21" s="130"/>
      <c r="S21" s="130"/>
    </row>
    <row r="22" spans="1:19" x14ac:dyDescent="0.25">
      <c r="A22" s="130"/>
      <c r="B22" s="170"/>
      <c r="C22" s="169"/>
      <c r="D22" s="170"/>
      <c r="E22" s="169"/>
      <c r="F22" s="169"/>
      <c r="G22" s="169"/>
      <c r="H22" s="169"/>
      <c r="I22" s="169"/>
      <c r="J22" s="169"/>
      <c r="K22" s="169"/>
      <c r="L22" s="169"/>
      <c r="M22" s="169"/>
      <c r="N22" s="177"/>
      <c r="O22" s="169"/>
      <c r="P22" s="177"/>
      <c r="Q22" s="169"/>
      <c r="R22" s="130"/>
      <c r="S22" s="130"/>
    </row>
    <row r="23" spans="1:19" x14ac:dyDescent="0.25">
      <c r="A23" s="130"/>
      <c r="B23" s="170"/>
      <c r="C23" s="169"/>
      <c r="D23" s="170"/>
      <c r="E23" s="169"/>
      <c r="F23" s="169"/>
      <c r="G23" s="169"/>
      <c r="H23" s="169"/>
      <c r="I23" s="169"/>
      <c r="J23" s="169"/>
      <c r="K23" s="169"/>
      <c r="L23" s="169"/>
      <c r="M23" s="169"/>
      <c r="N23" s="177"/>
      <c r="O23" s="169"/>
      <c r="P23" s="177"/>
      <c r="Q23" s="169"/>
      <c r="R23" s="130"/>
      <c r="S23" s="130"/>
    </row>
    <row r="24" spans="1:19" x14ac:dyDescent="0.25">
      <c r="A24" s="130"/>
      <c r="B24" s="170"/>
      <c r="C24" s="169"/>
      <c r="D24" s="170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30"/>
      <c r="S24" s="130"/>
    </row>
    <row r="25" spans="1:19" x14ac:dyDescent="0.25">
      <c r="A25" s="130"/>
      <c r="B25" s="170"/>
      <c r="C25" s="169"/>
      <c r="D25" s="170"/>
      <c r="E25" s="169"/>
      <c r="F25" s="169"/>
      <c r="G25" s="169"/>
      <c r="H25" s="169"/>
      <c r="I25" s="169"/>
      <c r="J25" s="169"/>
      <c r="K25" s="177"/>
      <c r="L25" s="169"/>
      <c r="M25" s="169"/>
      <c r="N25" s="169"/>
      <c r="O25" s="169"/>
      <c r="P25" s="177"/>
      <c r="Q25" s="169"/>
      <c r="R25" s="130"/>
      <c r="S25" s="130"/>
    </row>
    <row r="26" spans="1:19" x14ac:dyDescent="0.25">
      <c r="A26" s="130"/>
      <c r="B26" s="170"/>
      <c r="C26" s="169"/>
      <c r="D26" s="170"/>
      <c r="E26" s="169"/>
      <c r="F26" s="169"/>
      <c r="G26" s="169"/>
      <c r="H26" s="169"/>
      <c r="I26" s="169"/>
      <c r="J26" s="169"/>
      <c r="K26" s="169"/>
      <c r="L26" s="169"/>
      <c r="M26" s="169"/>
      <c r="N26" s="177"/>
      <c r="O26" s="169"/>
      <c r="P26" s="177"/>
      <c r="Q26" s="169"/>
      <c r="R26" s="130"/>
      <c r="S26" s="130"/>
    </row>
    <row r="27" spans="1:19" x14ac:dyDescent="0.25">
      <c r="A27" s="130"/>
      <c r="B27" s="170"/>
      <c r="C27" s="169"/>
      <c r="D27" s="170"/>
      <c r="E27" s="169"/>
      <c r="F27" s="169"/>
      <c r="G27" s="169"/>
      <c r="H27" s="169"/>
      <c r="I27" s="169"/>
      <c r="J27" s="169"/>
      <c r="K27" s="169"/>
      <c r="L27" s="169"/>
      <c r="M27" s="169"/>
      <c r="N27" s="177"/>
      <c r="O27" s="169"/>
      <c r="P27" s="177"/>
      <c r="Q27" s="169"/>
      <c r="R27" s="130"/>
      <c r="S27" s="130"/>
    </row>
    <row r="28" spans="1:19" x14ac:dyDescent="0.25">
      <c r="A28" s="169"/>
      <c r="B28" s="169"/>
      <c r="C28" s="169"/>
      <c r="D28" s="169"/>
      <c r="E28" s="169"/>
      <c r="F28" s="169"/>
      <c r="G28" s="169"/>
      <c r="H28" s="170"/>
      <c r="I28" s="169"/>
      <c r="J28" s="134"/>
      <c r="K28" s="178"/>
      <c r="L28" s="169"/>
      <c r="M28" s="169"/>
      <c r="N28" s="178"/>
      <c r="O28" s="169"/>
      <c r="P28" s="178"/>
      <c r="Q28" s="169"/>
      <c r="R28" s="130"/>
      <c r="S28" s="130"/>
    </row>
    <row r="29" spans="1:19" x14ac:dyDescent="0.25">
      <c r="A29" s="130"/>
      <c r="B29" s="176"/>
      <c r="C29" s="169"/>
      <c r="D29" s="169"/>
      <c r="E29" s="171"/>
      <c r="F29" s="169"/>
      <c r="G29" s="176"/>
      <c r="H29" s="169"/>
      <c r="I29" s="169"/>
      <c r="J29" s="170"/>
      <c r="K29" s="169"/>
      <c r="L29" s="169"/>
      <c r="M29" s="169"/>
      <c r="N29" s="169"/>
      <c r="O29" s="169"/>
      <c r="P29" s="130"/>
      <c r="Q29" s="130"/>
      <c r="R29" s="130"/>
      <c r="S29" s="130"/>
    </row>
    <row r="30" spans="1:19" x14ac:dyDescent="0.25">
      <c r="A30" s="130"/>
      <c r="B30" s="132"/>
      <c r="C30" s="130"/>
      <c r="D30" s="176"/>
      <c r="E30" s="169"/>
      <c r="F30" s="130"/>
      <c r="G30" s="130"/>
      <c r="H30" s="130"/>
      <c r="I30" s="130"/>
      <c r="J30" s="130"/>
      <c r="K30" s="130"/>
      <c r="L30" s="130"/>
      <c r="M30" s="133"/>
      <c r="N30" s="130"/>
      <c r="O30" s="133"/>
      <c r="P30" s="130"/>
      <c r="Q30" s="133"/>
      <c r="R30" s="130"/>
      <c r="S30" s="130"/>
    </row>
    <row r="31" spans="1:19" x14ac:dyDescent="0.25">
      <c r="A31" s="130"/>
      <c r="B31" s="170"/>
      <c r="C31" s="169"/>
      <c r="D31" s="170"/>
      <c r="E31" s="169"/>
      <c r="F31" s="169"/>
      <c r="G31" s="169"/>
      <c r="H31" s="169"/>
      <c r="I31" s="169"/>
      <c r="J31" s="169"/>
      <c r="K31" s="177"/>
      <c r="L31" s="169"/>
      <c r="M31" s="169"/>
      <c r="N31" s="169"/>
      <c r="O31" s="169"/>
      <c r="P31" s="177"/>
      <c r="Q31" s="169"/>
      <c r="R31" s="130"/>
      <c r="S31" s="130"/>
    </row>
    <row r="32" spans="1:19" x14ac:dyDescent="0.25">
      <c r="A32" s="130"/>
      <c r="B32" s="170"/>
      <c r="C32" s="169"/>
      <c r="D32" s="170"/>
      <c r="E32" s="169"/>
      <c r="F32" s="169"/>
      <c r="G32" s="169"/>
      <c r="H32" s="169"/>
      <c r="I32" s="169"/>
      <c r="J32" s="169"/>
      <c r="K32" s="177"/>
      <c r="L32" s="169"/>
      <c r="M32" s="169"/>
      <c r="N32" s="169"/>
      <c r="O32" s="169"/>
      <c r="P32" s="177"/>
      <c r="Q32" s="169"/>
      <c r="R32" s="130"/>
      <c r="S32" s="130"/>
    </row>
    <row r="33" spans="1:19" x14ac:dyDescent="0.25">
      <c r="A33" s="130"/>
      <c r="B33" s="170"/>
      <c r="C33" s="169"/>
      <c r="D33" s="170"/>
      <c r="E33" s="169"/>
      <c r="F33" s="169"/>
      <c r="G33" s="169"/>
      <c r="H33" s="169"/>
      <c r="I33" s="169"/>
      <c r="J33" s="169"/>
      <c r="K33" s="177"/>
      <c r="L33" s="169"/>
      <c r="M33" s="169"/>
      <c r="N33" s="169"/>
      <c r="O33" s="169"/>
      <c r="P33" s="177"/>
      <c r="Q33" s="169"/>
      <c r="R33" s="130"/>
      <c r="S33" s="130"/>
    </row>
    <row r="34" spans="1:19" x14ac:dyDescent="0.25">
      <c r="A34" s="130"/>
      <c r="B34" s="170"/>
      <c r="C34" s="169"/>
      <c r="D34" s="170"/>
      <c r="E34" s="169"/>
      <c r="F34" s="169"/>
      <c r="G34" s="169"/>
      <c r="H34" s="169"/>
      <c r="I34" s="169"/>
      <c r="J34" s="169"/>
      <c r="K34" s="177"/>
      <c r="L34" s="169"/>
      <c r="M34" s="169"/>
      <c r="N34" s="169"/>
      <c r="O34" s="169"/>
      <c r="P34" s="177"/>
      <c r="Q34" s="169"/>
      <c r="R34" s="130"/>
      <c r="S34" s="130"/>
    </row>
    <row r="35" spans="1:19" x14ac:dyDescent="0.25">
      <c r="A35" s="130"/>
      <c r="B35" s="170"/>
      <c r="C35" s="169"/>
      <c r="D35" s="170"/>
      <c r="E35" s="169"/>
      <c r="F35" s="169"/>
      <c r="G35" s="169"/>
      <c r="H35" s="169"/>
      <c r="I35" s="169"/>
      <c r="J35" s="169"/>
      <c r="K35" s="177"/>
      <c r="L35" s="169"/>
      <c r="M35" s="169"/>
      <c r="N35" s="169"/>
      <c r="O35" s="169"/>
      <c r="P35" s="177"/>
      <c r="Q35" s="169"/>
      <c r="R35" s="130"/>
      <c r="S35" s="130"/>
    </row>
    <row r="36" spans="1:19" x14ac:dyDescent="0.25">
      <c r="A36" s="130"/>
      <c r="B36" s="170"/>
      <c r="C36" s="169"/>
      <c r="D36" s="170"/>
      <c r="E36" s="169"/>
      <c r="F36" s="169"/>
      <c r="G36" s="169"/>
      <c r="H36" s="169"/>
      <c r="I36" s="169"/>
      <c r="J36" s="169"/>
      <c r="K36" s="169"/>
      <c r="L36" s="169"/>
      <c r="M36" s="169"/>
      <c r="N36" s="177"/>
      <c r="O36" s="169"/>
      <c r="P36" s="177"/>
      <c r="Q36" s="169"/>
      <c r="R36" s="130"/>
      <c r="S36" s="130"/>
    </row>
    <row r="37" spans="1:19" x14ac:dyDescent="0.25">
      <c r="A37" s="130"/>
      <c r="B37" s="170"/>
      <c r="C37" s="169"/>
      <c r="D37" s="170"/>
      <c r="E37" s="169"/>
      <c r="F37" s="169"/>
      <c r="G37" s="169"/>
      <c r="H37" s="169"/>
      <c r="I37" s="169"/>
      <c r="J37" s="169"/>
      <c r="K37" s="169"/>
      <c r="L37" s="169"/>
      <c r="M37" s="169"/>
      <c r="N37" s="177"/>
      <c r="O37" s="169"/>
      <c r="P37" s="177"/>
      <c r="Q37" s="169"/>
      <c r="R37" s="130"/>
      <c r="S37" s="130"/>
    </row>
    <row r="38" spans="1:19" x14ac:dyDescent="0.25">
      <c r="A38" s="130"/>
      <c r="B38" s="170"/>
      <c r="C38" s="169"/>
      <c r="D38" s="170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30"/>
      <c r="S38" s="130"/>
    </row>
    <row r="39" spans="1:19" x14ac:dyDescent="0.25">
      <c r="A39" s="130"/>
      <c r="B39" s="170"/>
      <c r="C39" s="169"/>
      <c r="D39" s="170"/>
      <c r="E39" s="169"/>
      <c r="F39" s="169"/>
      <c r="G39" s="169"/>
      <c r="H39" s="169"/>
      <c r="I39" s="169"/>
      <c r="J39" s="169"/>
      <c r="K39" s="177"/>
      <c r="L39" s="169"/>
      <c r="M39" s="169"/>
      <c r="N39" s="169"/>
      <c r="O39" s="169"/>
      <c r="P39" s="177"/>
      <c r="Q39" s="169"/>
      <c r="R39" s="130"/>
      <c r="S39" s="130"/>
    </row>
    <row r="40" spans="1:19" x14ac:dyDescent="0.25">
      <c r="A40" s="130"/>
      <c r="B40" s="170"/>
      <c r="C40" s="169"/>
      <c r="D40" s="170"/>
      <c r="E40" s="169"/>
      <c r="F40" s="169"/>
      <c r="G40" s="169"/>
      <c r="H40" s="169"/>
      <c r="I40" s="169"/>
      <c r="J40" s="169"/>
      <c r="K40" s="169"/>
      <c r="L40" s="169"/>
      <c r="M40" s="169"/>
      <c r="N40" s="177"/>
      <c r="O40" s="169"/>
      <c r="P40" s="177"/>
      <c r="Q40" s="169"/>
      <c r="R40" s="130"/>
      <c r="S40" s="130"/>
    </row>
    <row r="41" spans="1:19" x14ac:dyDescent="0.25">
      <c r="A41" s="130"/>
      <c r="B41" s="170"/>
      <c r="C41" s="169"/>
      <c r="D41" s="170"/>
      <c r="E41" s="169"/>
      <c r="F41" s="169"/>
      <c r="G41" s="169"/>
      <c r="H41" s="169"/>
      <c r="I41" s="169"/>
      <c r="J41" s="169"/>
      <c r="K41" s="169"/>
      <c r="L41" s="169"/>
      <c r="M41" s="169"/>
      <c r="N41" s="177"/>
      <c r="O41" s="169"/>
      <c r="P41" s="177"/>
      <c r="Q41" s="169"/>
      <c r="R41" s="130"/>
      <c r="S41" s="130"/>
    </row>
    <row r="42" spans="1:19" x14ac:dyDescent="0.25">
      <c r="A42" s="130"/>
      <c r="B42" s="170"/>
      <c r="C42" s="169"/>
      <c r="D42" s="170"/>
      <c r="E42" s="169"/>
      <c r="F42" s="169"/>
      <c r="G42" s="169"/>
      <c r="H42" s="169"/>
      <c r="I42" s="169"/>
      <c r="J42" s="169"/>
      <c r="K42" s="169"/>
      <c r="L42" s="169"/>
      <c r="M42" s="169"/>
      <c r="N42" s="177"/>
      <c r="O42" s="169"/>
      <c r="P42" s="177"/>
      <c r="Q42" s="169"/>
      <c r="R42" s="130"/>
      <c r="S42" s="130"/>
    </row>
    <row r="43" spans="1:19" x14ac:dyDescent="0.25">
      <c r="A43" s="130"/>
      <c r="B43" s="170"/>
      <c r="C43" s="169"/>
      <c r="D43" s="170"/>
      <c r="E43" s="169"/>
      <c r="F43" s="169"/>
      <c r="G43" s="169"/>
      <c r="H43" s="169"/>
      <c r="I43" s="169"/>
      <c r="J43" s="169"/>
      <c r="K43" s="177"/>
      <c r="L43" s="169"/>
      <c r="M43" s="169"/>
      <c r="N43" s="169"/>
      <c r="O43" s="169"/>
      <c r="P43" s="177"/>
      <c r="Q43" s="169"/>
      <c r="R43" s="130"/>
      <c r="S43" s="130"/>
    </row>
    <row r="44" spans="1:19" x14ac:dyDescent="0.25">
      <c r="A44" s="130"/>
      <c r="B44" s="170"/>
      <c r="C44" s="169"/>
      <c r="D44" s="170"/>
      <c r="E44" s="169"/>
      <c r="F44" s="169"/>
      <c r="G44" s="169"/>
      <c r="H44" s="169"/>
      <c r="I44" s="169"/>
      <c r="J44" s="169"/>
      <c r="K44" s="177"/>
      <c r="L44" s="169"/>
      <c r="M44" s="169"/>
      <c r="N44" s="169"/>
      <c r="O44" s="169"/>
      <c r="P44" s="177"/>
      <c r="Q44" s="169"/>
      <c r="R44" s="130"/>
      <c r="S44" s="130"/>
    </row>
    <row r="45" spans="1:19" x14ac:dyDescent="0.25">
      <c r="A45" s="130"/>
      <c r="B45" s="170"/>
      <c r="C45" s="169"/>
      <c r="D45" s="170"/>
      <c r="E45" s="169"/>
      <c r="F45" s="169"/>
      <c r="G45" s="169"/>
      <c r="H45" s="169"/>
      <c r="I45" s="169"/>
      <c r="J45" s="169"/>
      <c r="K45" s="177"/>
      <c r="L45" s="169"/>
      <c r="M45" s="169"/>
      <c r="N45" s="169"/>
      <c r="O45" s="169"/>
      <c r="P45" s="177"/>
      <c r="Q45" s="169"/>
      <c r="R45" s="130"/>
      <c r="S45" s="130"/>
    </row>
    <row r="46" spans="1:19" x14ac:dyDescent="0.25">
      <c r="A46" s="130"/>
      <c r="B46" s="170"/>
      <c r="C46" s="169"/>
      <c r="D46" s="170"/>
      <c r="E46" s="169"/>
      <c r="F46" s="169"/>
      <c r="G46" s="169"/>
      <c r="H46" s="169"/>
      <c r="I46" s="169"/>
      <c r="J46" s="169"/>
      <c r="K46" s="177"/>
      <c r="L46" s="169"/>
      <c r="M46" s="169"/>
      <c r="N46" s="169"/>
      <c r="O46" s="169"/>
      <c r="P46" s="177"/>
      <c r="Q46" s="169"/>
      <c r="R46" s="130"/>
      <c r="S46" s="130"/>
    </row>
    <row r="47" spans="1:19" x14ac:dyDescent="0.25">
      <c r="A47" s="130"/>
      <c r="B47" s="170"/>
      <c r="C47" s="169"/>
      <c r="D47" s="170"/>
      <c r="E47" s="169"/>
      <c r="F47" s="169"/>
      <c r="G47" s="169"/>
      <c r="H47" s="169"/>
      <c r="I47" s="169"/>
      <c r="J47" s="169"/>
      <c r="K47" s="177"/>
      <c r="L47" s="169"/>
      <c r="M47" s="169"/>
      <c r="N47" s="169"/>
      <c r="O47" s="169"/>
      <c r="P47" s="177"/>
      <c r="Q47" s="169"/>
      <c r="R47" s="130"/>
      <c r="S47" s="130"/>
    </row>
    <row r="48" spans="1:19" x14ac:dyDescent="0.25">
      <c r="A48" s="130"/>
      <c r="B48" s="170"/>
      <c r="C48" s="169"/>
      <c r="D48" s="170"/>
      <c r="E48" s="169"/>
      <c r="F48" s="169"/>
      <c r="G48" s="169"/>
      <c r="H48" s="169"/>
      <c r="I48" s="169"/>
      <c r="J48" s="169"/>
      <c r="K48" s="177"/>
      <c r="L48" s="169"/>
      <c r="M48" s="169"/>
      <c r="N48" s="169"/>
      <c r="O48" s="169"/>
      <c r="P48" s="177"/>
      <c r="Q48" s="169"/>
      <c r="R48" s="130"/>
      <c r="S48" s="130"/>
    </row>
    <row r="49" spans="1:19" x14ac:dyDescent="0.25">
      <c r="A49" s="130"/>
      <c r="B49" s="170"/>
      <c r="C49" s="169"/>
      <c r="D49" s="170"/>
      <c r="E49" s="169"/>
      <c r="F49" s="169"/>
      <c r="G49" s="169"/>
      <c r="H49" s="169"/>
      <c r="I49" s="169"/>
      <c r="J49" s="169"/>
      <c r="K49" s="177"/>
      <c r="L49" s="169"/>
      <c r="M49" s="169"/>
      <c r="N49" s="169"/>
      <c r="O49" s="169"/>
      <c r="P49" s="177"/>
      <c r="Q49" s="169"/>
      <c r="R49" s="130"/>
      <c r="S49" s="130"/>
    </row>
    <row r="50" spans="1:19" x14ac:dyDescent="0.25">
      <c r="A50" s="130"/>
      <c r="B50" s="170"/>
      <c r="C50" s="169"/>
      <c r="D50" s="170"/>
      <c r="E50" s="169"/>
      <c r="F50" s="169"/>
      <c r="G50" s="169"/>
      <c r="H50" s="169"/>
      <c r="I50" s="169"/>
      <c r="J50" s="169"/>
      <c r="K50" s="177"/>
      <c r="L50" s="169"/>
      <c r="M50" s="169"/>
      <c r="N50" s="169"/>
      <c r="O50" s="169"/>
      <c r="P50" s="177"/>
      <c r="Q50" s="169"/>
      <c r="R50" s="130"/>
      <c r="S50" s="130"/>
    </row>
    <row r="51" spans="1:19" x14ac:dyDescent="0.25">
      <c r="A51" s="130"/>
      <c r="B51" s="170"/>
      <c r="C51" s="169"/>
      <c r="D51" s="170"/>
      <c r="E51" s="169"/>
      <c r="F51" s="169"/>
      <c r="G51" s="169"/>
      <c r="H51" s="169"/>
      <c r="I51" s="169"/>
      <c r="J51" s="169"/>
      <c r="K51" s="177"/>
      <c r="L51" s="169"/>
      <c r="M51" s="169"/>
      <c r="N51" s="169"/>
      <c r="O51" s="169"/>
      <c r="P51" s="177"/>
      <c r="Q51" s="169"/>
      <c r="R51" s="130"/>
      <c r="S51" s="130"/>
    </row>
    <row r="52" spans="1:19" x14ac:dyDescent="0.25">
      <c r="A52" s="130"/>
      <c r="B52" s="170"/>
      <c r="C52" s="169"/>
      <c r="D52" s="170"/>
      <c r="E52" s="169"/>
      <c r="F52" s="169"/>
      <c r="G52" s="169"/>
      <c r="H52" s="169"/>
      <c r="I52" s="169"/>
      <c r="J52" s="169"/>
      <c r="K52" s="177"/>
      <c r="L52" s="169"/>
      <c r="M52" s="169"/>
      <c r="N52" s="169"/>
      <c r="O52" s="169"/>
      <c r="P52" s="177"/>
      <c r="Q52" s="169"/>
      <c r="R52" s="130"/>
      <c r="S52" s="130"/>
    </row>
    <row r="53" spans="1:19" x14ac:dyDescent="0.25">
      <c r="A53" s="130"/>
      <c r="B53" s="170"/>
      <c r="C53" s="169"/>
      <c r="D53" s="170"/>
      <c r="E53" s="169"/>
      <c r="F53" s="169"/>
      <c r="G53" s="169"/>
      <c r="H53" s="169"/>
      <c r="I53" s="169"/>
      <c r="J53" s="169"/>
      <c r="K53" s="177"/>
      <c r="L53" s="169"/>
      <c r="M53" s="169"/>
      <c r="N53" s="169"/>
      <c r="O53" s="169"/>
      <c r="P53" s="177"/>
      <c r="Q53" s="169"/>
      <c r="R53" s="130"/>
      <c r="S53" s="130"/>
    </row>
    <row r="54" spans="1:19" x14ac:dyDescent="0.25">
      <c r="A54" s="130"/>
      <c r="B54" s="170"/>
      <c r="C54" s="169"/>
      <c r="D54" s="170"/>
      <c r="E54" s="169"/>
      <c r="F54" s="169"/>
      <c r="G54" s="169"/>
      <c r="H54" s="169"/>
      <c r="I54" s="169"/>
      <c r="J54" s="169"/>
      <c r="K54" s="177"/>
      <c r="L54" s="169"/>
      <c r="M54" s="169"/>
      <c r="N54" s="169"/>
      <c r="O54" s="169"/>
      <c r="P54" s="177"/>
      <c r="Q54" s="169"/>
      <c r="R54" s="130"/>
      <c r="S54" s="130"/>
    </row>
    <row r="55" spans="1:19" x14ac:dyDescent="0.25">
      <c r="A55" s="130"/>
      <c r="B55" s="170"/>
      <c r="C55" s="169"/>
      <c r="D55" s="170"/>
      <c r="E55" s="169"/>
      <c r="F55" s="169"/>
      <c r="G55" s="169"/>
      <c r="H55" s="169"/>
      <c r="I55" s="169"/>
      <c r="J55" s="169"/>
      <c r="K55" s="177"/>
      <c r="L55" s="169"/>
      <c r="M55" s="169"/>
      <c r="N55" s="169"/>
      <c r="O55" s="169"/>
      <c r="P55" s="177"/>
      <c r="Q55" s="169"/>
      <c r="R55" s="130"/>
      <c r="S55" s="130"/>
    </row>
    <row r="56" spans="1:19" x14ac:dyDescent="0.25">
      <c r="A56" s="130"/>
      <c r="B56" s="170"/>
      <c r="C56" s="169"/>
      <c r="D56" s="170"/>
      <c r="E56" s="169"/>
      <c r="F56" s="169"/>
      <c r="G56" s="169"/>
      <c r="H56" s="169"/>
      <c r="I56" s="169"/>
      <c r="J56" s="169"/>
      <c r="K56" s="177"/>
      <c r="L56" s="169"/>
      <c r="M56" s="169"/>
      <c r="N56" s="169"/>
      <c r="O56" s="169"/>
      <c r="P56" s="177"/>
      <c r="Q56" s="169"/>
      <c r="R56" s="130"/>
      <c r="S56" s="130"/>
    </row>
    <row r="57" spans="1:19" x14ac:dyDescent="0.25">
      <c r="A57" s="130"/>
      <c r="B57" s="170"/>
      <c r="C57" s="169"/>
      <c r="D57" s="170"/>
      <c r="E57" s="169"/>
      <c r="F57" s="169"/>
      <c r="G57" s="169"/>
      <c r="H57" s="169"/>
      <c r="I57" s="169"/>
      <c r="J57" s="169"/>
      <c r="K57" s="177"/>
      <c r="L57" s="169"/>
      <c r="M57" s="169"/>
      <c r="N57" s="169"/>
      <c r="O57" s="169"/>
      <c r="P57" s="177"/>
      <c r="Q57" s="169"/>
      <c r="R57" s="130"/>
      <c r="S57" s="130"/>
    </row>
    <row r="58" spans="1:19" x14ac:dyDescent="0.25">
      <c r="A58" s="130"/>
      <c r="B58" s="170"/>
      <c r="C58" s="169"/>
      <c r="D58" s="170"/>
      <c r="E58" s="169"/>
      <c r="F58" s="169"/>
      <c r="G58" s="169"/>
      <c r="H58" s="169"/>
      <c r="I58" s="169"/>
      <c r="J58" s="169"/>
      <c r="K58" s="177"/>
      <c r="L58" s="169"/>
      <c r="M58" s="169"/>
      <c r="N58" s="169"/>
      <c r="O58" s="169"/>
      <c r="P58" s="177"/>
      <c r="Q58" s="169"/>
      <c r="R58" s="130"/>
      <c r="S58" s="130"/>
    </row>
    <row r="59" spans="1:19" x14ac:dyDescent="0.25">
      <c r="A59" s="130"/>
      <c r="B59" s="170"/>
      <c r="C59" s="169"/>
      <c r="D59" s="170"/>
      <c r="E59" s="169"/>
      <c r="F59" s="169"/>
      <c r="G59" s="169"/>
      <c r="H59" s="169"/>
      <c r="I59" s="169"/>
      <c r="J59" s="169"/>
      <c r="K59" s="177"/>
      <c r="L59" s="169"/>
      <c r="M59" s="169"/>
      <c r="N59" s="169"/>
      <c r="O59" s="169"/>
      <c r="P59" s="177"/>
      <c r="Q59" s="169"/>
      <c r="R59" s="130"/>
      <c r="S59" s="130"/>
    </row>
    <row r="60" spans="1:19" x14ac:dyDescent="0.25">
      <c r="A60" s="130"/>
      <c r="B60" s="170"/>
      <c r="C60" s="169"/>
      <c r="D60" s="170"/>
      <c r="E60" s="169"/>
      <c r="F60" s="169"/>
      <c r="G60" s="169"/>
      <c r="H60" s="169"/>
      <c r="I60" s="169"/>
      <c r="J60" s="169"/>
      <c r="K60" s="177"/>
      <c r="L60" s="169"/>
      <c r="M60" s="169"/>
      <c r="N60" s="169"/>
      <c r="O60" s="169"/>
      <c r="P60" s="177"/>
      <c r="Q60" s="169"/>
      <c r="R60" s="130"/>
      <c r="S60" s="130"/>
    </row>
    <row r="61" spans="1:19" x14ac:dyDescent="0.25">
      <c r="A61" s="169"/>
      <c r="B61" s="169"/>
      <c r="C61" s="169"/>
      <c r="D61" s="169"/>
      <c r="E61" s="169"/>
      <c r="F61" s="169"/>
      <c r="G61" s="169"/>
      <c r="H61" s="170"/>
      <c r="I61" s="169"/>
      <c r="J61" s="134"/>
      <c r="K61" s="178"/>
      <c r="L61" s="169"/>
      <c r="M61" s="169"/>
      <c r="N61" s="178"/>
      <c r="O61" s="169"/>
      <c r="P61" s="178"/>
      <c r="Q61" s="169"/>
      <c r="R61" s="130"/>
      <c r="S61" s="130"/>
    </row>
    <row r="62" spans="1:19" x14ac:dyDescent="0.25">
      <c r="A62" s="130"/>
      <c r="B62" s="176"/>
      <c r="C62" s="169"/>
      <c r="D62" s="169"/>
      <c r="E62" s="171"/>
      <c r="F62" s="169"/>
      <c r="G62" s="176"/>
      <c r="H62" s="169"/>
      <c r="I62" s="169"/>
      <c r="J62" s="170"/>
      <c r="K62" s="169"/>
      <c r="L62" s="169"/>
      <c r="M62" s="169"/>
      <c r="N62" s="169"/>
      <c r="O62" s="169"/>
      <c r="P62" s="130"/>
      <c r="Q62" s="130"/>
      <c r="R62" s="130"/>
      <c r="S62" s="130"/>
    </row>
    <row r="63" spans="1:19" x14ac:dyDescent="0.25">
      <c r="A63" s="130"/>
      <c r="B63" s="132"/>
      <c r="C63" s="130"/>
      <c r="D63" s="176"/>
      <c r="E63" s="169"/>
      <c r="F63" s="130"/>
      <c r="G63" s="130"/>
      <c r="H63" s="130"/>
      <c r="I63" s="130"/>
      <c r="J63" s="130"/>
      <c r="K63" s="130"/>
      <c r="L63" s="130"/>
      <c r="M63" s="133"/>
      <c r="N63" s="130"/>
      <c r="O63" s="133"/>
      <c r="P63" s="130"/>
      <c r="Q63" s="133"/>
      <c r="R63" s="130"/>
      <c r="S63" s="130"/>
    </row>
    <row r="64" spans="1:19" x14ac:dyDescent="0.25">
      <c r="A64" s="130"/>
      <c r="B64" s="170"/>
      <c r="C64" s="169"/>
      <c r="D64" s="170"/>
      <c r="E64" s="169"/>
      <c r="F64" s="169"/>
      <c r="G64" s="169"/>
      <c r="H64" s="169"/>
      <c r="I64" s="169"/>
      <c r="J64" s="169"/>
      <c r="K64" s="169"/>
      <c r="L64" s="169"/>
      <c r="M64" s="169"/>
      <c r="N64" s="177"/>
      <c r="O64" s="169"/>
      <c r="P64" s="177"/>
      <c r="Q64" s="169"/>
      <c r="R64" s="130"/>
      <c r="S64" s="130"/>
    </row>
    <row r="65" spans="1:19" x14ac:dyDescent="0.25">
      <c r="A65" s="130"/>
      <c r="B65" s="170"/>
      <c r="C65" s="169"/>
      <c r="D65" s="170"/>
      <c r="E65" s="169"/>
      <c r="F65" s="169"/>
      <c r="G65" s="169"/>
      <c r="H65" s="169"/>
      <c r="I65" s="169"/>
      <c r="J65" s="169"/>
      <c r="K65" s="169"/>
      <c r="L65" s="169"/>
      <c r="M65" s="169"/>
      <c r="N65" s="177"/>
      <c r="O65" s="169"/>
      <c r="P65" s="177"/>
      <c r="Q65" s="169"/>
      <c r="R65" s="130"/>
      <c r="S65" s="130"/>
    </row>
    <row r="66" spans="1:19" x14ac:dyDescent="0.25">
      <c r="A66" s="130"/>
      <c r="B66" s="170"/>
      <c r="C66" s="169"/>
      <c r="D66" s="170"/>
      <c r="E66" s="169"/>
      <c r="F66" s="169"/>
      <c r="G66" s="169"/>
      <c r="H66" s="169"/>
      <c r="I66" s="169"/>
      <c r="J66" s="169"/>
      <c r="K66" s="177"/>
      <c r="L66" s="169"/>
      <c r="M66" s="169"/>
      <c r="N66" s="169"/>
      <c r="O66" s="169"/>
      <c r="P66" s="177"/>
      <c r="Q66" s="169"/>
      <c r="R66" s="130"/>
      <c r="S66" s="130"/>
    </row>
    <row r="67" spans="1:19" x14ac:dyDescent="0.25">
      <c r="A67" s="130"/>
      <c r="B67" s="170"/>
      <c r="C67" s="169"/>
      <c r="D67" s="170"/>
      <c r="E67" s="169"/>
      <c r="F67" s="169"/>
      <c r="G67" s="169"/>
      <c r="H67" s="169"/>
      <c r="I67" s="169"/>
      <c r="J67" s="169"/>
      <c r="K67" s="177"/>
      <c r="L67" s="169"/>
      <c r="M67" s="169"/>
      <c r="N67" s="169"/>
      <c r="O67" s="169"/>
      <c r="P67" s="177"/>
      <c r="Q67" s="169"/>
      <c r="R67" s="130"/>
      <c r="S67" s="130"/>
    </row>
    <row r="68" spans="1:19" x14ac:dyDescent="0.25">
      <c r="A68" s="130"/>
      <c r="B68" s="170"/>
      <c r="C68" s="169"/>
      <c r="D68" s="170"/>
      <c r="E68" s="169"/>
      <c r="F68" s="169"/>
      <c r="G68" s="169"/>
      <c r="H68" s="169"/>
      <c r="I68" s="169"/>
      <c r="J68" s="169"/>
      <c r="K68" s="177"/>
      <c r="L68" s="169"/>
      <c r="M68" s="169"/>
      <c r="N68" s="169"/>
      <c r="O68" s="169"/>
      <c r="P68" s="177"/>
      <c r="Q68" s="169"/>
      <c r="R68" s="130"/>
      <c r="S68" s="130"/>
    </row>
    <row r="69" spans="1:19" x14ac:dyDescent="0.25">
      <c r="A69" s="169"/>
      <c r="B69" s="169"/>
      <c r="C69" s="169"/>
      <c r="D69" s="169"/>
      <c r="E69" s="169"/>
      <c r="F69" s="169"/>
      <c r="G69" s="169"/>
      <c r="H69" s="170"/>
      <c r="I69" s="169"/>
      <c r="J69" s="134"/>
      <c r="K69" s="178"/>
      <c r="L69" s="169"/>
      <c r="M69" s="169"/>
      <c r="N69" s="178"/>
      <c r="O69" s="169"/>
      <c r="P69" s="178"/>
      <c r="Q69" s="169"/>
      <c r="R69" s="130"/>
      <c r="S69" s="130"/>
    </row>
    <row r="70" spans="1:19" x14ac:dyDescent="0.25">
      <c r="A70" s="130"/>
      <c r="B70" s="176"/>
      <c r="C70" s="169"/>
      <c r="D70" s="169"/>
      <c r="E70" s="171"/>
      <c r="F70" s="169"/>
      <c r="G70" s="176"/>
      <c r="H70" s="169"/>
      <c r="I70" s="169"/>
      <c r="J70" s="170"/>
      <c r="K70" s="169"/>
      <c r="L70" s="169"/>
      <c r="M70" s="169"/>
      <c r="N70" s="169"/>
      <c r="O70" s="169"/>
      <c r="P70" s="130"/>
      <c r="Q70" s="130"/>
      <c r="R70" s="130"/>
      <c r="S70" s="130"/>
    </row>
    <row r="71" spans="1:19" x14ac:dyDescent="0.25">
      <c r="A71" s="130"/>
      <c r="B71" s="132"/>
      <c r="C71" s="130"/>
      <c r="D71" s="176"/>
      <c r="E71" s="169"/>
      <c r="F71" s="130"/>
      <c r="G71" s="130"/>
      <c r="H71" s="130"/>
      <c r="I71" s="130"/>
      <c r="J71" s="130"/>
      <c r="K71" s="130"/>
      <c r="L71" s="130"/>
      <c r="M71" s="133"/>
      <c r="N71" s="130"/>
      <c r="O71" s="133"/>
      <c r="P71" s="130"/>
      <c r="Q71" s="133"/>
      <c r="R71" s="130"/>
      <c r="S71" s="130"/>
    </row>
    <row r="72" spans="1:19" x14ac:dyDescent="0.25">
      <c r="A72" s="130"/>
      <c r="B72" s="170"/>
      <c r="C72" s="169"/>
      <c r="D72" s="170"/>
      <c r="E72" s="169"/>
      <c r="F72" s="169"/>
      <c r="G72" s="169"/>
      <c r="H72" s="169"/>
      <c r="I72" s="169"/>
      <c r="J72" s="169"/>
      <c r="K72" s="169"/>
      <c r="L72" s="169"/>
      <c r="M72" s="169"/>
      <c r="N72" s="177"/>
      <c r="O72" s="169"/>
      <c r="P72" s="177"/>
      <c r="Q72" s="169"/>
      <c r="R72" s="130"/>
      <c r="S72" s="130"/>
    </row>
    <row r="73" spans="1:19" x14ac:dyDescent="0.25">
      <c r="A73" s="130"/>
      <c r="B73" s="170"/>
      <c r="C73" s="169"/>
      <c r="D73" s="170"/>
      <c r="E73" s="169"/>
      <c r="F73" s="169"/>
      <c r="G73" s="169"/>
      <c r="H73" s="169"/>
      <c r="I73" s="169"/>
      <c r="J73" s="169"/>
      <c r="K73" s="177"/>
      <c r="L73" s="169"/>
      <c r="M73" s="169"/>
      <c r="N73" s="169"/>
      <c r="O73" s="169"/>
      <c r="P73" s="177"/>
      <c r="Q73" s="169"/>
      <c r="R73" s="130"/>
      <c r="S73" s="130"/>
    </row>
    <row r="74" spans="1:19" x14ac:dyDescent="0.25">
      <c r="A74" s="130"/>
      <c r="B74" s="170"/>
      <c r="C74" s="169"/>
      <c r="D74" s="170"/>
      <c r="E74" s="169"/>
      <c r="F74" s="169"/>
      <c r="G74" s="169"/>
      <c r="H74" s="169"/>
      <c r="I74" s="169"/>
      <c r="J74" s="169"/>
      <c r="K74" s="177"/>
      <c r="L74" s="169"/>
      <c r="M74" s="169"/>
      <c r="N74" s="169"/>
      <c r="O74" s="169"/>
      <c r="P74" s="177"/>
      <c r="Q74" s="169"/>
      <c r="R74" s="130"/>
      <c r="S74" s="130"/>
    </row>
    <row r="75" spans="1:19" x14ac:dyDescent="0.25">
      <c r="A75" s="169"/>
      <c r="B75" s="169"/>
      <c r="C75" s="169"/>
      <c r="D75" s="169"/>
      <c r="E75" s="169"/>
      <c r="F75" s="169"/>
      <c r="G75" s="169"/>
      <c r="H75" s="170"/>
      <c r="I75" s="169"/>
      <c r="J75" s="134"/>
      <c r="K75" s="178"/>
      <c r="L75" s="169"/>
      <c r="M75" s="169"/>
      <c r="N75" s="178"/>
      <c r="O75" s="169"/>
      <c r="P75" s="169"/>
      <c r="Q75" s="169"/>
      <c r="R75" s="130"/>
      <c r="S75" s="130"/>
    </row>
    <row r="76" spans="1:19" x14ac:dyDescent="0.25">
      <c r="A76" s="130"/>
      <c r="B76" s="176"/>
      <c r="C76" s="169"/>
      <c r="D76" s="169"/>
      <c r="E76" s="171"/>
      <c r="F76" s="169"/>
      <c r="G76" s="176"/>
      <c r="H76" s="169"/>
      <c r="I76" s="169"/>
      <c r="J76" s="170"/>
      <c r="K76" s="169"/>
      <c r="L76" s="169"/>
      <c r="M76" s="169"/>
      <c r="N76" s="169"/>
      <c r="O76" s="169"/>
      <c r="P76" s="130"/>
      <c r="Q76" s="130"/>
      <c r="R76" s="130"/>
      <c r="S76" s="130"/>
    </row>
    <row r="77" spans="1:19" x14ac:dyDescent="0.25">
      <c r="A77" s="130"/>
      <c r="B77" s="132"/>
      <c r="C77" s="130"/>
      <c r="D77" s="176"/>
      <c r="E77" s="169"/>
      <c r="F77" s="130"/>
      <c r="G77" s="130"/>
      <c r="H77" s="130"/>
      <c r="I77" s="130"/>
      <c r="J77" s="130"/>
      <c r="K77" s="130"/>
      <c r="L77" s="130"/>
      <c r="M77" s="133"/>
      <c r="N77" s="130"/>
      <c r="O77" s="133"/>
      <c r="P77" s="130"/>
      <c r="Q77" s="133"/>
      <c r="R77" s="130"/>
      <c r="S77" s="130"/>
    </row>
    <row r="78" spans="1:19" x14ac:dyDescent="0.25">
      <c r="A78" s="130"/>
      <c r="B78" s="170"/>
      <c r="C78" s="169"/>
      <c r="D78" s="170"/>
      <c r="E78" s="169"/>
      <c r="F78" s="169"/>
      <c r="G78" s="169"/>
      <c r="H78" s="169"/>
      <c r="I78" s="169"/>
      <c r="J78" s="169"/>
      <c r="K78" s="177"/>
      <c r="L78" s="169"/>
      <c r="M78" s="169"/>
      <c r="N78" s="169"/>
      <c r="O78" s="169"/>
      <c r="P78" s="177"/>
      <c r="Q78" s="169"/>
      <c r="R78" s="130"/>
      <c r="S78" s="130"/>
    </row>
    <row r="79" spans="1:19" x14ac:dyDescent="0.25">
      <c r="A79" s="130"/>
      <c r="B79" s="170"/>
      <c r="C79" s="169"/>
      <c r="D79" s="170"/>
      <c r="E79" s="169"/>
      <c r="F79" s="169"/>
      <c r="G79" s="169"/>
      <c r="H79" s="169"/>
      <c r="I79" s="169"/>
      <c r="J79" s="169"/>
      <c r="K79" s="169"/>
      <c r="L79" s="169"/>
      <c r="M79" s="169"/>
      <c r="N79" s="177"/>
      <c r="O79" s="169"/>
      <c r="P79" s="177"/>
      <c r="Q79" s="169"/>
      <c r="R79" s="130"/>
      <c r="S79" s="130"/>
    </row>
    <row r="80" spans="1:19" x14ac:dyDescent="0.25">
      <c r="A80" s="130"/>
      <c r="B80" s="170"/>
      <c r="C80" s="169"/>
      <c r="D80" s="170"/>
      <c r="E80" s="169"/>
      <c r="F80" s="169"/>
      <c r="G80" s="169"/>
      <c r="H80" s="169"/>
      <c r="I80" s="169"/>
      <c r="J80" s="169"/>
      <c r="K80" s="169"/>
      <c r="L80" s="169"/>
      <c r="M80" s="169"/>
      <c r="N80" s="177"/>
      <c r="O80" s="169"/>
      <c r="P80" s="177"/>
      <c r="Q80" s="169"/>
      <c r="R80" s="130"/>
      <c r="S80" s="130"/>
    </row>
    <row r="81" spans="1:19" x14ac:dyDescent="0.25">
      <c r="A81" s="130"/>
      <c r="B81" s="170"/>
      <c r="C81" s="169"/>
      <c r="D81" s="170"/>
      <c r="E81" s="169"/>
      <c r="F81" s="169"/>
      <c r="G81" s="169"/>
      <c r="H81" s="169"/>
      <c r="I81" s="169"/>
      <c r="J81" s="169"/>
      <c r="K81" s="169"/>
      <c r="L81" s="169"/>
      <c r="M81" s="169"/>
      <c r="N81" s="177"/>
      <c r="O81" s="169"/>
      <c r="P81" s="177"/>
      <c r="Q81" s="169"/>
      <c r="R81" s="130"/>
      <c r="S81" s="130"/>
    </row>
    <row r="82" spans="1:19" x14ac:dyDescent="0.25">
      <c r="A82" s="130"/>
      <c r="B82" s="170"/>
      <c r="C82" s="169"/>
      <c r="D82" s="170"/>
      <c r="E82" s="169"/>
      <c r="F82" s="169"/>
      <c r="G82" s="169"/>
      <c r="H82" s="169"/>
      <c r="I82" s="169"/>
      <c r="J82" s="169"/>
      <c r="K82" s="177"/>
      <c r="L82" s="169"/>
      <c r="M82" s="169"/>
      <c r="N82" s="169"/>
      <c r="O82" s="169"/>
      <c r="P82" s="177"/>
      <c r="Q82" s="169"/>
      <c r="R82" s="130"/>
      <c r="S82" s="130"/>
    </row>
    <row r="83" spans="1:19" x14ac:dyDescent="0.25">
      <c r="A83" s="169"/>
      <c r="B83" s="169"/>
      <c r="C83" s="169"/>
      <c r="D83" s="169"/>
      <c r="E83" s="169"/>
      <c r="F83" s="169"/>
      <c r="G83" s="169"/>
      <c r="H83" s="170"/>
      <c r="I83" s="169"/>
      <c r="J83" s="134"/>
      <c r="K83" s="178"/>
      <c r="L83" s="169"/>
      <c r="M83" s="169"/>
      <c r="N83" s="178"/>
      <c r="O83" s="169"/>
      <c r="P83" s="178"/>
      <c r="Q83" s="169"/>
      <c r="R83" s="130"/>
      <c r="S83" s="130"/>
    </row>
    <row r="84" spans="1:19" x14ac:dyDescent="0.25">
      <c r="A84" s="130"/>
      <c r="B84" s="176"/>
      <c r="C84" s="169"/>
      <c r="D84" s="169"/>
      <c r="E84" s="171"/>
      <c r="F84" s="169"/>
      <c r="G84" s="176"/>
      <c r="H84" s="169"/>
      <c r="I84" s="169"/>
      <c r="J84" s="170"/>
      <c r="K84" s="169"/>
      <c r="L84" s="169"/>
      <c r="M84" s="169"/>
      <c r="N84" s="169"/>
      <c r="O84" s="169"/>
      <c r="P84" s="130"/>
      <c r="Q84" s="130"/>
      <c r="R84" s="130"/>
      <c r="S84" s="130"/>
    </row>
    <row r="85" spans="1:19" x14ac:dyDescent="0.25">
      <c r="A85" s="130"/>
      <c r="B85" s="132"/>
      <c r="C85" s="130"/>
      <c r="D85" s="176"/>
      <c r="E85" s="169"/>
      <c r="F85" s="130"/>
      <c r="G85" s="130"/>
      <c r="H85" s="130"/>
      <c r="I85" s="130"/>
      <c r="J85" s="130"/>
      <c r="K85" s="130"/>
      <c r="L85" s="130"/>
      <c r="M85" s="133"/>
      <c r="N85" s="130"/>
      <c r="O85" s="133"/>
      <c r="P85" s="130"/>
      <c r="Q85" s="133"/>
      <c r="R85" s="130"/>
      <c r="S85" s="130"/>
    </row>
    <row r="86" spans="1:19" x14ac:dyDescent="0.25">
      <c r="A86" s="130"/>
      <c r="B86" s="170"/>
      <c r="C86" s="169"/>
      <c r="D86" s="170"/>
      <c r="E86" s="169"/>
      <c r="F86" s="169"/>
      <c r="G86" s="169"/>
      <c r="H86" s="169"/>
      <c r="I86" s="169"/>
      <c r="J86" s="169"/>
      <c r="K86" s="177"/>
      <c r="L86" s="169"/>
      <c r="M86" s="169"/>
      <c r="N86" s="169"/>
      <c r="O86" s="169"/>
      <c r="P86" s="177"/>
      <c r="Q86" s="169"/>
      <c r="R86" s="130"/>
      <c r="S86" s="130"/>
    </row>
    <row r="87" spans="1:19" x14ac:dyDescent="0.25">
      <c r="A87" s="130"/>
      <c r="B87" s="170"/>
      <c r="C87" s="169"/>
      <c r="D87" s="170"/>
      <c r="E87" s="169"/>
      <c r="F87" s="169"/>
      <c r="G87" s="169"/>
      <c r="H87" s="169"/>
      <c r="I87" s="169"/>
      <c r="J87" s="169"/>
      <c r="K87" s="169"/>
      <c r="L87" s="169"/>
      <c r="M87" s="169"/>
      <c r="N87" s="177"/>
      <c r="O87" s="169"/>
      <c r="P87" s="177"/>
      <c r="Q87" s="169"/>
      <c r="R87" s="130"/>
      <c r="S87" s="130"/>
    </row>
    <row r="88" spans="1:19" x14ac:dyDescent="0.25">
      <c r="A88" s="130"/>
      <c r="B88" s="170"/>
      <c r="C88" s="169"/>
      <c r="D88" s="170"/>
      <c r="E88" s="169"/>
      <c r="F88" s="169"/>
      <c r="G88" s="169"/>
      <c r="H88" s="169"/>
      <c r="I88" s="169"/>
      <c r="J88" s="169"/>
      <c r="K88" s="169"/>
      <c r="L88" s="169"/>
      <c r="M88" s="169"/>
      <c r="N88" s="177"/>
      <c r="O88" s="169"/>
      <c r="P88" s="177"/>
      <c r="Q88" s="169"/>
      <c r="R88" s="130"/>
      <c r="S88" s="130"/>
    </row>
    <row r="89" spans="1:19" x14ac:dyDescent="0.25">
      <c r="A89" s="130"/>
      <c r="B89" s="170"/>
      <c r="C89" s="169"/>
      <c r="D89" s="170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30"/>
      <c r="S89" s="130"/>
    </row>
    <row r="90" spans="1:19" x14ac:dyDescent="0.25">
      <c r="A90" s="130"/>
      <c r="B90" s="170"/>
      <c r="C90" s="169"/>
      <c r="D90" s="170"/>
      <c r="E90" s="169"/>
      <c r="F90" s="169"/>
      <c r="G90" s="169"/>
      <c r="H90" s="169"/>
      <c r="I90" s="169"/>
      <c r="J90" s="169"/>
      <c r="K90" s="169"/>
      <c r="L90" s="169"/>
      <c r="M90" s="169"/>
      <c r="N90" s="177"/>
      <c r="O90" s="169"/>
      <c r="P90" s="177"/>
      <c r="Q90" s="169"/>
      <c r="R90" s="130"/>
      <c r="S90" s="130"/>
    </row>
    <row r="91" spans="1:19" x14ac:dyDescent="0.25">
      <c r="A91" s="130"/>
      <c r="B91" s="170"/>
      <c r="C91" s="169"/>
      <c r="D91" s="170"/>
      <c r="E91" s="169"/>
      <c r="F91" s="169"/>
      <c r="G91" s="169"/>
      <c r="H91" s="169"/>
      <c r="I91" s="169"/>
      <c r="J91" s="169"/>
      <c r="K91" s="177"/>
      <c r="L91" s="169"/>
      <c r="M91" s="169"/>
      <c r="N91" s="169"/>
      <c r="O91" s="169"/>
      <c r="P91" s="177"/>
      <c r="Q91" s="169"/>
      <c r="R91" s="130"/>
      <c r="S91" s="130"/>
    </row>
    <row r="92" spans="1:19" x14ac:dyDescent="0.25">
      <c r="A92" s="169"/>
      <c r="B92" s="169"/>
      <c r="C92" s="169"/>
      <c r="D92" s="169"/>
      <c r="E92" s="169"/>
      <c r="F92" s="169"/>
      <c r="G92" s="169"/>
      <c r="H92" s="170"/>
      <c r="I92" s="169"/>
      <c r="J92" s="134"/>
      <c r="K92" s="178"/>
      <c r="L92" s="169"/>
      <c r="M92" s="169"/>
      <c r="N92" s="178"/>
      <c r="O92" s="169"/>
      <c r="P92" s="169"/>
      <c r="Q92" s="169"/>
      <c r="R92" s="130"/>
      <c r="S92" s="130"/>
    </row>
    <row r="93" spans="1:19" x14ac:dyDescent="0.25">
      <c r="A93" s="130"/>
      <c r="B93" s="176"/>
      <c r="C93" s="169"/>
      <c r="D93" s="169"/>
      <c r="E93" s="171"/>
      <c r="F93" s="169"/>
      <c r="G93" s="176"/>
      <c r="H93" s="169"/>
      <c r="I93" s="169"/>
      <c r="J93" s="170"/>
      <c r="K93" s="169"/>
      <c r="L93" s="169"/>
      <c r="M93" s="169"/>
      <c r="N93" s="169"/>
      <c r="O93" s="169"/>
      <c r="P93" s="130"/>
      <c r="Q93" s="130"/>
      <c r="R93" s="130"/>
      <c r="S93" s="130"/>
    </row>
    <row r="94" spans="1:19" x14ac:dyDescent="0.25">
      <c r="A94" s="130"/>
      <c r="B94" s="132"/>
      <c r="C94" s="130"/>
      <c r="D94" s="176"/>
      <c r="E94" s="169"/>
      <c r="F94" s="130"/>
      <c r="G94" s="130"/>
      <c r="H94" s="130"/>
      <c r="I94" s="130"/>
      <c r="J94" s="130"/>
      <c r="K94" s="130"/>
      <c r="L94" s="130"/>
      <c r="M94" s="133"/>
      <c r="N94" s="130"/>
      <c r="O94" s="133"/>
      <c r="P94" s="130"/>
      <c r="Q94" s="133"/>
      <c r="R94" s="130"/>
      <c r="S94" s="136"/>
    </row>
    <row r="95" spans="1:19" x14ac:dyDescent="0.25">
      <c r="A95" s="130"/>
      <c r="B95" s="170"/>
      <c r="C95" s="169"/>
      <c r="D95" s="170"/>
      <c r="E95" s="169"/>
      <c r="F95" s="169"/>
      <c r="G95" s="169"/>
      <c r="H95" s="169"/>
      <c r="I95" s="169"/>
      <c r="J95" s="169"/>
      <c r="K95" s="190"/>
      <c r="L95" s="191"/>
      <c r="M95" s="191"/>
      <c r="N95" s="169"/>
      <c r="O95" s="169"/>
      <c r="P95" s="177"/>
      <c r="Q95" s="169"/>
      <c r="R95" s="130"/>
      <c r="S95" s="130"/>
    </row>
    <row r="96" spans="1:19" x14ac:dyDescent="0.25">
      <c r="A96" s="130"/>
      <c r="B96" s="170"/>
      <c r="C96" s="169"/>
      <c r="D96" s="170"/>
      <c r="E96" s="169"/>
      <c r="F96" s="169"/>
      <c r="G96" s="169"/>
      <c r="H96" s="169"/>
      <c r="I96" s="169"/>
      <c r="J96" s="169"/>
      <c r="K96" s="190"/>
      <c r="L96" s="191"/>
      <c r="M96" s="191"/>
      <c r="N96" s="169"/>
      <c r="O96" s="169"/>
      <c r="P96" s="177"/>
      <c r="Q96" s="169"/>
      <c r="R96" s="130"/>
      <c r="S96" s="130"/>
    </row>
    <row r="97" spans="1:19" x14ac:dyDescent="0.25">
      <c r="A97" s="169"/>
      <c r="B97" s="169"/>
      <c r="C97" s="169"/>
      <c r="D97" s="169"/>
      <c r="E97" s="169"/>
      <c r="F97" s="169"/>
      <c r="G97" s="169"/>
      <c r="H97" s="170"/>
      <c r="I97" s="169"/>
      <c r="J97" s="134"/>
      <c r="K97" s="192"/>
      <c r="L97" s="191"/>
      <c r="M97" s="191"/>
      <c r="N97" s="169"/>
      <c r="O97" s="169"/>
      <c r="P97" s="178"/>
      <c r="Q97" s="169"/>
      <c r="R97" s="130"/>
      <c r="S97" s="130"/>
    </row>
    <row r="98" spans="1:19" x14ac:dyDescent="0.25">
      <c r="A98" s="130"/>
      <c r="B98" s="176"/>
      <c r="C98" s="169"/>
      <c r="D98" s="169"/>
      <c r="E98" s="171"/>
      <c r="F98" s="169"/>
      <c r="G98" s="176"/>
      <c r="H98" s="169"/>
      <c r="I98" s="169"/>
      <c r="J98" s="170"/>
      <c r="K98" s="169"/>
      <c r="L98" s="169"/>
      <c r="M98" s="169"/>
      <c r="N98" s="169"/>
      <c r="O98" s="169"/>
      <c r="P98" s="130"/>
      <c r="Q98" s="130"/>
      <c r="R98" s="130"/>
      <c r="S98" s="130"/>
    </row>
    <row r="99" spans="1:19" x14ac:dyDescent="0.25">
      <c r="A99" s="130"/>
      <c r="B99" s="132"/>
      <c r="C99" s="130"/>
      <c r="D99" s="176"/>
      <c r="E99" s="169"/>
      <c r="F99" s="130"/>
      <c r="G99" s="130"/>
      <c r="H99" s="130"/>
      <c r="I99" s="130"/>
      <c r="J99" s="130"/>
      <c r="K99" s="130"/>
      <c r="L99" s="130"/>
      <c r="M99" s="133"/>
      <c r="N99" s="130"/>
      <c r="O99" s="133"/>
      <c r="P99" s="130"/>
      <c r="Q99" s="133"/>
      <c r="R99" s="130"/>
      <c r="S99" s="130"/>
    </row>
    <row r="100" spans="1:19" x14ac:dyDescent="0.25">
      <c r="A100" s="130"/>
      <c r="B100" s="170"/>
      <c r="C100" s="169"/>
      <c r="D100" s="170"/>
      <c r="E100" s="169"/>
      <c r="F100" s="169"/>
      <c r="G100" s="169"/>
      <c r="H100" s="169"/>
      <c r="I100" s="169"/>
      <c r="J100" s="169"/>
      <c r="K100" s="177"/>
      <c r="L100" s="169"/>
      <c r="M100" s="169"/>
      <c r="N100" s="169"/>
      <c r="O100" s="169"/>
      <c r="P100" s="177"/>
      <c r="Q100" s="169"/>
      <c r="R100" s="130"/>
      <c r="S100" s="130"/>
    </row>
    <row r="101" spans="1:19" x14ac:dyDescent="0.25">
      <c r="A101" s="130"/>
      <c r="B101" s="170"/>
      <c r="C101" s="169"/>
      <c r="D101" s="170"/>
      <c r="E101" s="169"/>
      <c r="F101" s="169"/>
      <c r="G101" s="169"/>
      <c r="H101" s="169"/>
      <c r="I101" s="169"/>
      <c r="J101" s="169"/>
      <c r="K101" s="177"/>
      <c r="L101" s="169"/>
      <c r="M101" s="169"/>
      <c r="N101" s="169"/>
      <c r="O101" s="169"/>
      <c r="P101" s="177"/>
      <c r="Q101" s="169"/>
      <c r="R101" s="130"/>
      <c r="S101" s="130"/>
    </row>
    <row r="102" spans="1:19" x14ac:dyDescent="0.25">
      <c r="A102" s="130"/>
      <c r="B102" s="170"/>
      <c r="C102" s="169"/>
      <c r="D102" s="170"/>
      <c r="E102" s="169"/>
      <c r="F102" s="169"/>
      <c r="G102" s="169"/>
      <c r="H102" s="169"/>
      <c r="I102" s="169"/>
      <c r="J102" s="169"/>
      <c r="K102" s="169"/>
      <c r="L102" s="169"/>
      <c r="M102" s="169"/>
      <c r="N102" s="177"/>
      <c r="O102" s="169"/>
      <c r="P102" s="177"/>
      <c r="Q102" s="169"/>
      <c r="R102" s="130"/>
      <c r="S102" s="130"/>
    </row>
    <row r="103" spans="1:19" x14ac:dyDescent="0.25">
      <c r="A103" s="130"/>
      <c r="B103" s="170"/>
      <c r="C103" s="169"/>
      <c r="D103" s="170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30"/>
      <c r="S103" s="130"/>
    </row>
    <row r="104" spans="1:19" x14ac:dyDescent="0.25">
      <c r="A104" s="130"/>
      <c r="B104" s="170"/>
      <c r="C104" s="169"/>
      <c r="D104" s="170"/>
      <c r="E104" s="169"/>
      <c r="F104" s="169"/>
      <c r="G104" s="169"/>
      <c r="H104" s="169"/>
      <c r="I104" s="169"/>
      <c r="J104" s="169"/>
      <c r="K104" s="177"/>
      <c r="L104" s="169"/>
      <c r="M104" s="169"/>
      <c r="N104" s="169"/>
      <c r="O104" s="169"/>
      <c r="P104" s="177"/>
      <c r="Q104" s="169"/>
      <c r="R104" s="130"/>
      <c r="S104" s="130"/>
    </row>
    <row r="105" spans="1:19" x14ac:dyDescent="0.25">
      <c r="A105" s="130"/>
      <c r="B105" s="170"/>
      <c r="C105" s="169"/>
      <c r="D105" s="170"/>
      <c r="E105" s="169"/>
      <c r="F105" s="169"/>
      <c r="G105" s="169"/>
      <c r="H105" s="169"/>
      <c r="I105" s="169"/>
      <c r="J105" s="169"/>
      <c r="K105" s="169"/>
      <c r="L105" s="169"/>
      <c r="M105" s="169"/>
      <c r="N105" s="190"/>
      <c r="O105" s="191"/>
      <c r="P105" s="177"/>
      <c r="Q105" s="169"/>
      <c r="R105" s="130"/>
      <c r="S105" s="130"/>
    </row>
    <row r="106" spans="1:19" x14ac:dyDescent="0.25">
      <c r="A106" s="130"/>
      <c r="B106" s="170"/>
      <c r="C106" s="169"/>
      <c r="D106" s="170"/>
      <c r="E106" s="169"/>
      <c r="F106" s="169"/>
      <c r="G106" s="169"/>
      <c r="H106" s="169"/>
      <c r="I106" s="169"/>
      <c r="J106" s="169"/>
      <c r="K106" s="177"/>
      <c r="L106" s="169"/>
      <c r="M106" s="169"/>
      <c r="N106" s="169"/>
      <c r="O106" s="169"/>
      <c r="P106" s="177"/>
      <c r="Q106" s="169"/>
      <c r="R106" s="130"/>
      <c r="S106" s="130"/>
    </row>
    <row r="107" spans="1:19" x14ac:dyDescent="0.25">
      <c r="A107" s="130"/>
      <c r="B107" s="170"/>
      <c r="C107" s="169"/>
      <c r="D107" s="170"/>
      <c r="E107" s="169"/>
      <c r="F107" s="169"/>
      <c r="G107" s="169"/>
      <c r="H107" s="169"/>
      <c r="I107" s="169"/>
      <c r="J107" s="169"/>
      <c r="K107" s="177"/>
      <c r="L107" s="169"/>
      <c r="M107" s="169"/>
      <c r="N107" s="169"/>
      <c r="O107" s="169"/>
      <c r="P107" s="177"/>
      <c r="Q107" s="169"/>
      <c r="R107" s="130"/>
      <c r="S107" s="130"/>
    </row>
    <row r="108" spans="1:19" x14ac:dyDescent="0.25">
      <c r="A108" s="130"/>
      <c r="B108" s="170"/>
      <c r="C108" s="169"/>
      <c r="D108" s="170"/>
      <c r="E108" s="169"/>
      <c r="F108" s="169"/>
      <c r="G108" s="169"/>
      <c r="H108" s="169"/>
      <c r="I108" s="169"/>
      <c r="J108" s="169"/>
      <c r="K108" s="177"/>
      <c r="L108" s="169"/>
      <c r="M108" s="169"/>
      <c r="N108" s="169"/>
      <c r="O108" s="169"/>
      <c r="P108" s="177"/>
      <c r="Q108" s="169"/>
      <c r="R108" s="130"/>
      <c r="S108" s="130"/>
    </row>
    <row r="109" spans="1:19" x14ac:dyDescent="0.25">
      <c r="A109" s="130"/>
      <c r="B109" s="170"/>
      <c r="C109" s="169"/>
      <c r="D109" s="170"/>
      <c r="E109" s="169"/>
      <c r="F109" s="169"/>
      <c r="G109" s="169"/>
      <c r="H109" s="169"/>
      <c r="I109" s="169"/>
      <c r="J109" s="169"/>
      <c r="K109" s="177"/>
      <c r="L109" s="169"/>
      <c r="M109" s="169"/>
      <c r="N109" s="169"/>
      <c r="O109" s="169"/>
      <c r="P109" s="177"/>
      <c r="Q109" s="169"/>
      <c r="R109" s="130"/>
      <c r="S109" s="130"/>
    </row>
    <row r="110" spans="1:19" x14ac:dyDescent="0.25">
      <c r="A110" s="130"/>
      <c r="B110" s="170"/>
      <c r="C110" s="169"/>
      <c r="D110" s="170"/>
      <c r="E110" s="169"/>
      <c r="F110" s="169"/>
      <c r="G110" s="169"/>
      <c r="H110" s="169"/>
      <c r="I110" s="169"/>
      <c r="J110" s="169"/>
      <c r="K110" s="177"/>
      <c r="L110" s="169"/>
      <c r="M110" s="169"/>
      <c r="N110" s="169"/>
      <c r="O110" s="169"/>
      <c r="P110" s="177"/>
      <c r="Q110" s="169"/>
      <c r="R110" s="130"/>
      <c r="S110" s="130"/>
    </row>
    <row r="111" spans="1:19" x14ac:dyDescent="0.25">
      <c r="A111" s="130"/>
      <c r="B111" s="170"/>
      <c r="C111" s="169"/>
      <c r="D111" s="170"/>
      <c r="E111" s="169"/>
      <c r="F111" s="169"/>
      <c r="G111" s="169"/>
      <c r="H111" s="169"/>
      <c r="I111" s="169"/>
      <c r="J111" s="169"/>
      <c r="K111" s="177"/>
      <c r="L111" s="169"/>
      <c r="M111" s="169"/>
      <c r="N111" s="169"/>
      <c r="O111" s="169"/>
      <c r="P111" s="177"/>
      <c r="Q111" s="169"/>
      <c r="R111" s="130"/>
      <c r="S111" s="130"/>
    </row>
    <row r="112" spans="1:19" x14ac:dyDescent="0.25">
      <c r="A112" s="130"/>
      <c r="B112" s="170"/>
      <c r="C112" s="169"/>
      <c r="D112" s="170"/>
      <c r="E112" s="169"/>
      <c r="F112" s="169"/>
      <c r="G112" s="169"/>
      <c r="H112" s="169"/>
      <c r="I112" s="169"/>
      <c r="J112" s="169"/>
      <c r="K112" s="177"/>
      <c r="L112" s="169"/>
      <c r="M112" s="169"/>
      <c r="N112" s="169"/>
      <c r="O112" s="169"/>
      <c r="P112" s="177"/>
      <c r="Q112" s="169"/>
      <c r="R112" s="130"/>
      <c r="S112" s="130"/>
    </row>
    <row r="113" spans="1:19" x14ac:dyDescent="0.25">
      <c r="A113" s="130"/>
      <c r="B113" s="170"/>
      <c r="C113" s="169"/>
      <c r="D113" s="170"/>
      <c r="E113" s="169"/>
      <c r="F113" s="169"/>
      <c r="G113" s="169"/>
      <c r="H113" s="169"/>
      <c r="I113" s="169"/>
      <c r="J113" s="169"/>
      <c r="K113" s="177"/>
      <c r="L113" s="169"/>
      <c r="M113" s="169"/>
      <c r="N113" s="169"/>
      <c r="O113" s="169"/>
      <c r="P113" s="177"/>
      <c r="Q113" s="169"/>
      <c r="R113" s="130"/>
      <c r="S113" s="130"/>
    </row>
    <row r="114" spans="1:19" x14ac:dyDescent="0.25">
      <c r="A114" s="130"/>
      <c r="B114" s="170"/>
      <c r="C114" s="169"/>
      <c r="D114" s="170"/>
      <c r="E114" s="169"/>
      <c r="F114" s="169"/>
      <c r="G114" s="169"/>
      <c r="H114" s="169"/>
      <c r="I114" s="169"/>
      <c r="J114" s="169"/>
      <c r="K114" s="177"/>
      <c r="L114" s="169"/>
      <c r="M114" s="169"/>
      <c r="N114" s="169"/>
      <c r="O114" s="169"/>
      <c r="P114" s="177"/>
      <c r="Q114" s="169"/>
      <c r="R114" s="130"/>
      <c r="S114" s="130"/>
    </row>
    <row r="115" spans="1:19" x14ac:dyDescent="0.25">
      <c r="A115" s="130"/>
      <c r="B115" s="170"/>
      <c r="C115" s="169"/>
      <c r="D115" s="170"/>
      <c r="E115" s="169"/>
      <c r="F115" s="169"/>
      <c r="G115" s="169"/>
      <c r="H115" s="169"/>
      <c r="I115" s="169"/>
      <c r="J115" s="169"/>
      <c r="K115" s="177"/>
      <c r="L115" s="169"/>
      <c r="M115" s="169"/>
      <c r="N115" s="169"/>
      <c r="O115" s="169"/>
      <c r="P115" s="177"/>
      <c r="Q115" s="169"/>
      <c r="R115" s="130"/>
      <c r="S115" s="130"/>
    </row>
    <row r="116" spans="1:19" x14ac:dyDescent="0.25">
      <c r="A116" s="130"/>
      <c r="B116" s="170"/>
      <c r="C116" s="169"/>
      <c r="D116" s="170"/>
      <c r="E116" s="169"/>
      <c r="F116" s="169"/>
      <c r="G116" s="169"/>
      <c r="H116" s="169"/>
      <c r="I116" s="169"/>
      <c r="J116" s="169"/>
      <c r="K116" s="177"/>
      <c r="L116" s="169"/>
      <c r="M116" s="169"/>
      <c r="N116" s="169"/>
      <c r="O116" s="169"/>
      <c r="P116" s="177"/>
      <c r="Q116" s="169"/>
      <c r="R116" s="130"/>
      <c r="S116" s="130"/>
    </row>
    <row r="117" spans="1:19" x14ac:dyDescent="0.25">
      <c r="A117" s="169"/>
      <c r="B117" s="169"/>
      <c r="C117" s="169"/>
      <c r="D117" s="169"/>
      <c r="E117" s="169"/>
      <c r="F117" s="169"/>
      <c r="G117" s="169"/>
      <c r="H117" s="170"/>
      <c r="I117" s="169"/>
      <c r="J117" s="134"/>
      <c r="K117" s="178"/>
      <c r="L117" s="169"/>
      <c r="M117" s="169"/>
      <c r="N117" s="178"/>
      <c r="O117" s="169"/>
      <c r="P117" s="178"/>
      <c r="Q117" s="169"/>
      <c r="R117" s="130"/>
      <c r="S117" s="130"/>
    </row>
    <row r="118" spans="1:19" x14ac:dyDescent="0.25">
      <c r="A118" s="130"/>
      <c r="B118" s="176"/>
      <c r="C118" s="169"/>
      <c r="D118" s="169"/>
      <c r="E118" s="171"/>
      <c r="F118" s="169"/>
      <c r="G118" s="176"/>
      <c r="H118" s="169"/>
      <c r="I118" s="169"/>
      <c r="J118" s="170"/>
      <c r="K118" s="169"/>
      <c r="L118" s="169"/>
      <c r="M118" s="169"/>
      <c r="N118" s="169"/>
      <c r="O118" s="169"/>
      <c r="P118" s="130"/>
      <c r="Q118" s="130"/>
      <c r="R118" s="130"/>
      <c r="S118" s="130"/>
    </row>
    <row r="119" spans="1:19" x14ac:dyDescent="0.25">
      <c r="A119" s="130"/>
      <c r="B119" s="132"/>
      <c r="C119" s="130"/>
      <c r="D119" s="176"/>
      <c r="E119" s="169"/>
      <c r="F119" s="130"/>
      <c r="G119" s="130"/>
      <c r="H119" s="130"/>
      <c r="I119" s="130"/>
      <c r="J119" s="130"/>
      <c r="K119" s="130"/>
      <c r="L119" s="130"/>
      <c r="M119" s="133"/>
      <c r="N119" s="130"/>
      <c r="O119" s="133"/>
      <c r="P119" s="130"/>
      <c r="Q119" s="133"/>
      <c r="R119" s="130"/>
      <c r="S119" s="130"/>
    </row>
    <row r="120" spans="1:19" x14ac:dyDescent="0.25">
      <c r="A120" s="130"/>
      <c r="B120" s="170"/>
      <c r="C120" s="169"/>
      <c r="D120" s="170"/>
      <c r="E120" s="169"/>
      <c r="F120" s="169"/>
      <c r="G120" s="169"/>
      <c r="H120" s="169"/>
      <c r="I120" s="169"/>
      <c r="J120" s="169"/>
      <c r="K120" s="169"/>
      <c r="L120" s="169"/>
      <c r="M120" s="169"/>
      <c r="N120" s="177"/>
      <c r="O120" s="169"/>
      <c r="P120" s="177"/>
      <c r="Q120" s="169"/>
      <c r="R120" s="130"/>
      <c r="S120" s="130"/>
    </row>
    <row r="121" spans="1:19" x14ac:dyDescent="0.25">
      <c r="A121" s="130"/>
      <c r="B121" s="170"/>
      <c r="C121" s="169"/>
      <c r="D121" s="170"/>
      <c r="E121" s="169"/>
      <c r="F121" s="169"/>
      <c r="G121" s="169"/>
      <c r="H121" s="169"/>
      <c r="I121" s="169"/>
      <c r="J121" s="169"/>
      <c r="K121" s="177"/>
      <c r="L121" s="169"/>
      <c r="M121" s="169"/>
      <c r="N121" s="169"/>
      <c r="O121" s="169"/>
      <c r="P121" s="177"/>
      <c r="Q121" s="169"/>
      <c r="R121" s="130"/>
      <c r="S121" s="130"/>
    </row>
    <row r="122" spans="1:19" x14ac:dyDescent="0.25">
      <c r="A122" s="130"/>
      <c r="B122" s="170"/>
      <c r="C122" s="169"/>
      <c r="D122" s="170"/>
      <c r="E122" s="169"/>
      <c r="F122" s="169"/>
      <c r="G122" s="169"/>
      <c r="H122" s="169"/>
      <c r="I122" s="169"/>
      <c r="J122" s="169"/>
      <c r="K122" s="177"/>
      <c r="L122" s="169"/>
      <c r="M122" s="169"/>
      <c r="N122" s="169"/>
      <c r="O122" s="169"/>
      <c r="P122" s="177"/>
      <c r="Q122" s="169"/>
      <c r="R122" s="130"/>
      <c r="S122" s="130"/>
    </row>
    <row r="123" spans="1:19" x14ac:dyDescent="0.25">
      <c r="A123" s="130"/>
      <c r="B123" s="170"/>
      <c r="C123" s="169"/>
      <c r="D123" s="170"/>
      <c r="E123" s="169"/>
      <c r="F123" s="169"/>
      <c r="G123" s="169"/>
      <c r="H123" s="169"/>
      <c r="I123" s="169"/>
      <c r="J123" s="169"/>
      <c r="K123" s="177"/>
      <c r="L123" s="169"/>
      <c r="M123" s="169"/>
      <c r="N123" s="169"/>
      <c r="O123" s="169"/>
      <c r="P123" s="177"/>
      <c r="Q123" s="169"/>
      <c r="R123" s="130"/>
      <c r="S123" s="130"/>
    </row>
    <row r="124" spans="1:19" x14ac:dyDescent="0.25">
      <c r="A124" s="130"/>
      <c r="B124" s="170"/>
      <c r="C124" s="169"/>
      <c r="D124" s="170"/>
      <c r="E124" s="169"/>
      <c r="F124" s="169"/>
      <c r="G124" s="169"/>
      <c r="H124" s="169"/>
      <c r="I124" s="169"/>
      <c r="J124" s="169"/>
      <c r="K124" s="177"/>
      <c r="L124" s="169"/>
      <c r="M124" s="169"/>
      <c r="N124" s="169"/>
      <c r="O124" s="169"/>
      <c r="P124" s="177"/>
      <c r="Q124" s="169"/>
      <c r="R124" s="130"/>
      <c r="S124" s="130"/>
    </row>
    <row r="125" spans="1:19" x14ac:dyDescent="0.25">
      <c r="A125" s="130"/>
      <c r="B125" s="170"/>
      <c r="C125" s="169"/>
      <c r="D125" s="170"/>
      <c r="E125" s="169"/>
      <c r="F125" s="169"/>
      <c r="G125" s="169"/>
      <c r="H125" s="169"/>
      <c r="I125" s="169"/>
      <c r="J125" s="169"/>
      <c r="K125" s="177"/>
      <c r="L125" s="169"/>
      <c r="M125" s="169"/>
      <c r="N125" s="169"/>
      <c r="O125" s="169"/>
      <c r="P125" s="177"/>
      <c r="Q125" s="169"/>
      <c r="R125" s="130"/>
      <c r="S125" s="130"/>
    </row>
    <row r="126" spans="1:19" x14ac:dyDescent="0.25">
      <c r="A126" s="169"/>
      <c r="B126" s="169"/>
      <c r="C126" s="169"/>
      <c r="D126" s="169"/>
      <c r="E126" s="169"/>
      <c r="F126" s="169"/>
      <c r="G126" s="169"/>
      <c r="H126" s="170"/>
      <c r="I126" s="169"/>
      <c r="J126" s="134"/>
      <c r="K126" s="178"/>
      <c r="L126" s="169"/>
      <c r="M126" s="169"/>
      <c r="N126" s="178"/>
      <c r="O126" s="169"/>
      <c r="P126" s="178"/>
      <c r="Q126" s="169"/>
      <c r="R126" s="130"/>
      <c r="S126" s="130"/>
    </row>
    <row r="127" spans="1:19" x14ac:dyDescent="0.25">
      <c r="A127" s="130"/>
      <c r="B127" s="176"/>
      <c r="C127" s="169"/>
      <c r="D127" s="169"/>
      <c r="E127" s="171"/>
      <c r="F127" s="169"/>
      <c r="G127" s="176"/>
      <c r="H127" s="169"/>
      <c r="I127" s="169"/>
      <c r="J127" s="170"/>
      <c r="K127" s="169"/>
      <c r="L127" s="169"/>
      <c r="M127" s="169"/>
      <c r="N127" s="169"/>
      <c r="O127" s="169"/>
      <c r="P127" s="130"/>
      <c r="Q127" s="130"/>
      <c r="R127" s="130"/>
      <c r="S127" s="130"/>
    </row>
    <row r="128" spans="1:19" x14ac:dyDescent="0.25">
      <c r="A128" s="130"/>
      <c r="B128" s="132"/>
      <c r="C128" s="130"/>
      <c r="D128" s="176"/>
      <c r="E128" s="169"/>
      <c r="F128" s="130"/>
      <c r="G128" s="130"/>
      <c r="H128" s="130"/>
      <c r="I128" s="130"/>
      <c r="J128" s="130"/>
      <c r="K128" s="130"/>
      <c r="L128" s="130"/>
      <c r="M128" s="133"/>
      <c r="N128" s="130"/>
      <c r="O128" s="133"/>
      <c r="P128" s="130"/>
      <c r="Q128" s="133"/>
      <c r="R128" s="130"/>
      <c r="S128" s="130"/>
    </row>
    <row r="129" spans="1:19" x14ac:dyDescent="0.25">
      <c r="A129" s="130"/>
      <c r="B129" s="170"/>
      <c r="C129" s="169"/>
      <c r="D129" s="170"/>
      <c r="E129" s="169"/>
      <c r="F129" s="169"/>
      <c r="G129" s="169"/>
      <c r="H129" s="169"/>
      <c r="I129" s="169"/>
      <c r="J129" s="169"/>
      <c r="K129" s="169"/>
      <c r="L129" s="169"/>
      <c r="M129" s="169"/>
      <c r="N129" s="177"/>
      <c r="O129" s="169"/>
      <c r="P129" s="177"/>
      <c r="Q129" s="169"/>
      <c r="R129" s="130"/>
      <c r="S129" s="130"/>
    </row>
    <row r="130" spans="1:19" x14ac:dyDescent="0.25">
      <c r="A130" s="130"/>
      <c r="B130" s="170"/>
      <c r="C130" s="169"/>
      <c r="D130" s="170"/>
      <c r="E130" s="169"/>
      <c r="F130" s="169"/>
      <c r="G130" s="169"/>
      <c r="H130" s="169"/>
      <c r="I130" s="169"/>
      <c r="J130" s="169"/>
      <c r="K130" s="177"/>
      <c r="L130" s="169"/>
      <c r="M130" s="169"/>
      <c r="N130" s="169"/>
      <c r="O130" s="169"/>
      <c r="P130" s="177"/>
      <c r="Q130" s="169"/>
      <c r="R130" s="130"/>
      <c r="S130" s="130"/>
    </row>
    <row r="131" spans="1:19" x14ac:dyDescent="0.25">
      <c r="A131" s="130"/>
      <c r="B131" s="170"/>
      <c r="C131" s="169"/>
      <c r="D131" s="170"/>
      <c r="E131" s="169"/>
      <c r="F131" s="169"/>
      <c r="G131" s="169"/>
      <c r="H131" s="169"/>
      <c r="I131" s="169"/>
      <c r="J131" s="169"/>
      <c r="K131" s="177"/>
      <c r="L131" s="169"/>
      <c r="M131" s="169"/>
      <c r="N131" s="169"/>
      <c r="O131" s="169"/>
      <c r="P131" s="177"/>
      <c r="Q131" s="169"/>
      <c r="R131" s="130"/>
      <c r="S131" s="130"/>
    </row>
    <row r="132" spans="1:19" x14ac:dyDescent="0.25">
      <c r="A132" s="130"/>
      <c r="B132" s="170"/>
      <c r="C132" s="169"/>
      <c r="D132" s="170"/>
      <c r="E132" s="169"/>
      <c r="F132" s="169"/>
      <c r="G132" s="169"/>
      <c r="H132" s="169"/>
      <c r="I132" s="169"/>
      <c r="J132" s="169"/>
      <c r="K132" s="177"/>
      <c r="L132" s="169"/>
      <c r="M132" s="169"/>
      <c r="N132" s="169"/>
      <c r="O132" s="169"/>
      <c r="P132" s="177"/>
      <c r="Q132" s="169"/>
      <c r="R132" s="130"/>
      <c r="S132" s="130"/>
    </row>
    <row r="133" spans="1:19" x14ac:dyDescent="0.25">
      <c r="A133" s="130"/>
      <c r="B133" s="170"/>
      <c r="C133" s="169"/>
      <c r="D133" s="170"/>
      <c r="E133" s="169"/>
      <c r="F133" s="169"/>
      <c r="G133" s="169"/>
      <c r="H133" s="169"/>
      <c r="I133" s="169"/>
      <c r="J133" s="169"/>
      <c r="K133" s="177"/>
      <c r="L133" s="169"/>
      <c r="M133" s="169"/>
      <c r="N133" s="169"/>
      <c r="O133" s="169"/>
      <c r="P133" s="177"/>
      <c r="Q133" s="169"/>
      <c r="R133" s="130"/>
      <c r="S133" s="130"/>
    </row>
    <row r="134" spans="1:19" x14ac:dyDescent="0.25">
      <c r="A134" s="130"/>
      <c r="B134" s="170"/>
      <c r="C134" s="169"/>
      <c r="D134" s="170"/>
      <c r="E134" s="169"/>
      <c r="F134" s="169"/>
      <c r="G134" s="169"/>
      <c r="H134" s="169"/>
      <c r="I134" s="169"/>
      <c r="J134" s="169"/>
      <c r="K134" s="177"/>
      <c r="L134" s="169"/>
      <c r="M134" s="169"/>
      <c r="N134" s="169"/>
      <c r="O134" s="169"/>
      <c r="P134" s="177"/>
      <c r="Q134" s="169"/>
      <c r="R134" s="130"/>
      <c r="S134" s="130"/>
    </row>
    <row r="135" spans="1:19" x14ac:dyDescent="0.25">
      <c r="A135" s="130"/>
      <c r="B135" s="170"/>
      <c r="C135" s="169"/>
      <c r="D135" s="170"/>
      <c r="E135" s="169"/>
      <c r="F135" s="169"/>
      <c r="G135" s="169"/>
      <c r="H135" s="169"/>
      <c r="I135" s="169"/>
      <c r="J135" s="169"/>
      <c r="K135" s="177"/>
      <c r="L135" s="169"/>
      <c r="M135" s="169"/>
      <c r="N135" s="169"/>
      <c r="O135" s="169"/>
      <c r="P135" s="177"/>
      <c r="Q135" s="169"/>
      <c r="R135" s="130"/>
      <c r="S135" s="130"/>
    </row>
    <row r="136" spans="1:19" x14ac:dyDescent="0.25">
      <c r="A136" s="130"/>
      <c r="B136" s="170"/>
      <c r="C136" s="169"/>
      <c r="D136" s="170"/>
      <c r="E136" s="169"/>
      <c r="F136" s="169"/>
      <c r="G136" s="169"/>
      <c r="H136" s="169"/>
      <c r="I136" s="169"/>
      <c r="J136" s="169"/>
      <c r="K136" s="177"/>
      <c r="L136" s="169"/>
      <c r="M136" s="169"/>
      <c r="N136" s="169"/>
      <c r="O136" s="169"/>
      <c r="P136" s="177"/>
      <c r="Q136" s="169"/>
      <c r="R136" s="130"/>
      <c r="S136" s="130"/>
    </row>
    <row r="137" spans="1:19" x14ac:dyDescent="0.25">
      <c r="A137" s="130"/>
      <c r="B137" s="170"/>
      <c r="C137" s="169"/>
      <c r="D137" s="170"/>
      <c r="E137" s="169"/>
      <c r="F137" s="169"/>
      <c r="G137" s="169"/>
      <c r="H137" s="169"/>
      <c r="I137" s="169"/>
      <c r="J137" s="169"/>
      <c r="K137" s="177"/>
      <c r="L137" s="169"/>
      <c r="M137" s="169"/>
      <c r="N137" s="169"/>
      <c r="O137" s="169"/>
      <c r="P137" s="177"/>
      <c r="Q137" s="169"/>
      <c r="R137" s="130"/>
      <c r="S137" s="130"/>
    </row>
    <row r="138" spans="1:19" x14ac:dyDescent="0.25">
      <c r="A138" s="130"/>
      <c r="B138" s="170"/>
      <c r="C138" s="169"/>
      <c r="D138" s="170"/>
      <c r="E138" s="169"/>
      <c r="F138" s="169"/>
      <c r="G138" s="169"/>
      <c r="H138" s="169"/>
      <c r="I138" s="169"/>
      <c r="J138" s="169"/>
      <c r="K138" s="177"/>
      <c r="L138" s="169"/>
      <c r="M138" s="169"/>
      <c r="N138" s="169"/>
      <c r="O138" s="169"/>
      <c r="P138" s="177"/>
      <c r="Q138" s="169"/>
      <c r="R138" s="130"/>
      <c r="S138" s="130"/>
    </row>
    <row r="139" spans="1:19" x14ac:dyDescent="0.25">
      <c r="A139" s="130"/>
      <c r="B139" s="170"/>
      <c r="C139" s="169"/>
      <c r="D139" s="170"/>
      <c r="E139" s="169"/>
      <c r="F139" s="169"/>
      <c r="G139" s="169"/>
      <c r="H139" s="169"/>
      <c r="I139" s="169"/>
      <c r="J139" s="169"/>
      <c r="K139" s="177"/>
      <c r="L139" s="169"/>
      <c r="M139" s="169"/>
      <c r="N139" s="169"/>
      <c r="O139" s="169"/>
      <c r="P139" s="177"/>
      <c r="Q139" s="169"/>
      <c r="R139" s="130"/>
      <c r="S139" s="130"/>
    </row>
    <row r="140" spans="1:19" x14ac:dyDescent="0.25">
      <c r="A140" s="169"/>
      <c r="B140" s="169"/>
      <c r="C140" s="169"/>
      <c r="D140" s="169"/>
      <c r="E140" s="169"/>
      <c r="F140" s="169"/>
      <c r="G140" s="169"/>
      <c r="H140" s="170"/>
      <c r="I140" s="169"/>
      <c r="J140" s="134"/>
      <c r="K140" s="178"/>
      <c r="L140" s="169"/>
      <c r="M140" s="169"/>
      <c r="N140" s="178"/>
      <c r="O140" s="169"/>
      <c r="P140" s="178"/>
      <c r="Q140" s="169"/>
      <c r="R140" s="130"/>
      <c r="S140" s="130"/>
    </row>
    <row r="141" spans="1:19" x14ac:dyDescent="0.25">
      <c r="A141" s="130"/>
      <c r="B141" s="176"/>
      <c r="C141" s="169"/>
      <c r="D141" s="169"/>
      <c r="E141" s="171"/>
      <c r="F141" s="169"/>
      <c r="G141" s="176"/>
      <c r="H141" s="169"/>
      <c r="I141" s="169"/>
      <c r="J141" s="170"/>
      <c r="K141" s="169"/>
      <c r="L141" s="169"/>
      <c r="M141" s="169"/>
      <c r="N141" s="169"/>
      <c r="O141" s="169"/>
      <c r="P141" s="130"/>
      <c r="Q141" s="130"/>
      <c r="R141" s="130"/>
      <c r="S141" s="130"/>
    </row>
    <row r="142" spans="1:19" x14ac:dyDescent="0.25">
      <c r="A142" s="130"/>
      <c r="B142" s="132"/>
      <c r="C142" s="130"/>
      <c r="D142" s="176"/>
      <c r="E142" s="169"/>
      <c r="F142" s="130"/>
      <c r="G142" s="130"/>
      <c r="H142" s="130"/>
      <c r="I142" s="130"/>
      <c r="J142" s="130"/>
      <c r="K142" s="130"/>
      <c r="L142" s="130"/>
      <c r="M142" s="133"/>
      <c r="N142" s="130"/>
      <c r="O142" s="133"/>
      <c r="P142" s="130"/>
      <c r="Q142" s="133"/>
      <c r="R142" s="130"/>
      <c r="S142" s="130"/>
    </row>
    <row r="143" spans="1:19" x14ac:dyDescent="0.25">
      <c r="A143" s="130"/>
      <c r="B143" s="170"/>
      <c r="C143" s="169"/>
      <c r="D143" s="170"/>
      <c r="E143" s="169"/>
      <c r="F143" s="169"/>
      <c r="G143" s="169"/>
      <c r="H143" s="169"/>
      <c r="I143" s="169"/>
      <c r="J143" s="169"/>
      <c r="K143" s="169"/>
      <c r="L143" s="169"/>
      <c r="M143" s="169"/>
      <c r="N143" s="177"/>
      <c r="O143" s="169"/>
      <c r="P143" s="177"/>
      <c r="Q143" s="169"/>
      <c r="R143" s="130"/>
      <c r="S143" s="130"/>
    </row>
    <row r="144" spans="1:19" x14ac:dyDescent="0.25">
      <c r="A144" s="130"/>
      <c r="B144" s="170"/>
      <c r="C144" s="169"/>
      <c r="D144" s="170"/>
      <c r="E144" s="169"/>
      <c r="F144" s="169"/>
      <c r="G144" s="169"/>
      <c r="H144" s="169"/>
      <c r="I144" s="169"/>
      <c r="J144" s="169"/>
      <c r="K144" s="177"/>
      <c r="L144" s="169"/>
      <c r="M144" s="169"/>
      <c r="N144" s="169"/>
      <c r="O144" s="169"/>
      <c r="P144" s="177"/>
      <c r="Q144" s="169"/>
      <c r="R144" s="130"/>
      <c r="S144" s="130"/>
    </row>
    <row r="145" spans="1:19" x14ac:dyDescent="0.25">
      <c r="A145" s="130"/>
      <c r="B145" s="170"/>
      <c r="C145" s="169"/>
      <c r="D145" s="170"/>
      <c r="E145" s="169"/>
      <c r="F145" s="169"/>
      <c r="G145" s="169"/>
      <c r="H145" s="169"/>
      <c r="I145" s="169"/>
      <c r="J145" s="169"/>
      <c r="K145" s="177"/>
      <c r="L145" s="169"/>
      <c r="M145" s="169"/>
      <c r="N145" s="169"/>
      <c r="O145" s="169"/>
      <c r="P145" s="177"/>
      <c r="Q145" s="169"/>
      <c r="R145" s="130"/>
      <c r="S145" s="130"/>
    </row>
    <row r="146" spans="1:19" x14ac:dyDescent="0.25">
      <c r="A146" s="130"/>
      <c r="B146" s="170"/>
      <c r="C146" s="169"/>
      <c r="D146" s="170"/>
      <c r="E146" s="169"/>
      <c r="F146" s="169"/>
      <c r="G146" s="169"/>
      <c r="H146" s="169"/>
      <c r="I146" s="169"/>
      <c r="J146" s="169"/>
      <c r="K146" s="177"/>
      <c r="L146" s="169"/>
      <c r="M146" s="169"/>
      <c r="N146" s="169"/>
      <c r="O146" s="169"/>
      <c r="P146" s="177"/>
      <c r="Q146" s="169"/>
      <c r="R146" s="130"/>
      <c r="S146" s="130"/>
    </row>
    <row r="147" spans="1:19" x14ac:dyDescent="0.25">
      <c r="A147" s="130"/>
      <c r="B147" s="170"/>
      <c r="C147" s="169"/>
      <c r="D147" s="170"/>
      <c r="E147" s="169"/>
      <c r="F147" s="169"/>
      <c r="G147" s="169"/>
      <c r="H147" s="169"/>
      <c r="I147" s="169"/>
      <c r="J147" s="169"/>
      <c r="K147" s="177"/>
      <c r="L147" s="169"/>
      <c r="M147" s="169"/>
      <c r="N147" s="169"/>
      <c r="O147" s="169"/>
      <c r="P147" s="177"/>
      <c r="Q147" s="169"/>
      <c r="R147" s="130"/>
      <c r="S147" s="130"/>
    </row>
    <row r="148" spans="1:19" x14ac:dyDescent="0.25">
      <c r="A148" s="130"/>
      <c r="B148" s="170"/>
      <c r="C148" s="169"/>
      <c r="D148" s="170"/>
      <c r="E148" s="169"/>
      <c r="F148" s="169"/>
      <c r="G148" s="169"/>
      <c r="H148" s="169"/>
      <c r="I148" s="169"/>
      <c r="J148" s="169"/>
      <c r="K148" s="177"/>
      <c r="L148" s="169"/>
      <c r="M148" s="169"/>
      <c r="N148" s="169"/>
      <c r="O148" s="169"/>
      <c r="P148" s="177"/>
      <c r="Q148" s="169"/>
      <c r="R148" s="130"/>
      <c r="S148" s="130"/>
    </row>
    <row r="149" spans="1:19" x14ac:dyDescent="0.25">
      <c r="A149" s="130"/>
      <c r="B149" s="170"/>
      <c r="C149" s="169"/>
      <c r="D149" s="170"/>
      <c r="E149" s="169"/>
      <c r="F149" s="169"/>
      <c r="G149" s="169"/>
      <c r="H149" s="169"/>
      <c r="I149" s="169"/>
      <c r="J149" s="169"/>
      <c r="K149" s="177"/>
      <c r="L149" s="169"/>
      <c r="M149" s="169"/>
      <c r="N149" s="169"/>
      <c r="O149" s="169"/>
      <c r="P149" s="177"/>
      <c r="Q149" s="169"/>
      <c r="R149" s="130"/>
      <c r="S149" s="130"/>
    </row>
    <row r="150" spans="1:19" x14ac:dyDescent="0.25">
      <c r="A150" s="130"/>
      <c r="B150" s="170"/>
      <c r="C150" s="169"/>
      <c r="D150" s="170"/>
      <c r="E150" s="169"/>
      <c r="F150" s="169"/>
      <c r="G150" s="169"/>
      <c r="H150" s="169"/>
      <c r="I150" s="169"/>
      <c r="J150" s="169"/>
      <c r="K150" s="177"/>
      <c r="L150" s="169"/>
      <c r="M150" s="169"/>
      <c r="N150" s="169"/>
      <c r="O150" s="169"/>
      <c r="P150" s="177"/>
      <c r="Q150" s="169"/>
      <c r="R150" s="130"/>
      <c r="S150" s="130"/>
    </row>
    <row r="151" spans="1:19" x14ac:dyDescent="0.25">
      <c r="A151" s="130"/>
      <c r="B151" s="170"/>
      <c r="C151" s="169"/>
      <c r="D151" s="170"/>
      <c r="E151" s="169"/>
      <c r="F151" s="169"/>
      <c r="G151" s="169"/>
      <c r="H151" s="169"/>
      <c r="I151" s="169"/>
      <c r="J151" s="169"/>
      <c r="K151" s="177"/>
      <c r="L151" s="169"/>
      <c r="M151" s="169"/>
      <c r="N151" s="169"/>
      <c r="O151" s="169"/>
      <c r="P151" s="177"/>
      <c r="Q151" s="169"/>
      <c r="R151" s="130"/>
      <c r="S151" s="130"/>
    </row>
    <row r="152" spans="1:19" x14ac:dyDescent="0.25">
      <c r="A152" s="169"/>
      <c r="B152" s="169"/>
      <c r="C152" s="169"/>
      <c r="D152" s="169"/>
      <c r="E152" s="169"/>
      <c r="F152" s="169"/>
      <c r="G152" s="169"/>
      <c r="H152" s="170"/>
      <c r="I152" s="169"/>
      <c r="J152" s="134"/>
      <c r="K152" s="178"/>
      <c r="L152" s="169"/>
      <c r="M152" s="169"/>
      <c r="N152" s="178"/>
      <c r="O152" s="169"/>
      <c r="P152" s="178"/>
      <c r="Q152" s="169"/>
      <c r="R152" s="130"/>
      <c r="S152" s="130"/>
    </row>
    <row r="153" spans="1:19" x14ac:dyDescent="0.25">
      <c r="A153" s="130"/>
      <c r="B153" s="176"/>
      <c r="C153" s="169"/>
      <c r="D153" s="169"/>
      <c r="E153" s="171"/>
      <c r="F153" s="169"/>
      <c r="G153" s="176"/>
      <c r="H153" s="169"/>
      <c r="I153" s="169"/>
      <c r="J153" s="170"/>
      <c r="K153" s="169"/>
      <c r="L153" s="169"/>
      <c r="M153" s="169"/>
      <c r="N153" s="169"/>
      <c r="O153" s="169"/>
      <c r="P153" s="130"/>
      <c r="Q153" s="130"/>
      <c r="R153" s="130"/>
      <c r="S153" s="130"/>
    </row>
    <row r="154" spans="1:19" x14ac:dyDescent="0.25">
      <c r="A154" s="130"/>
      <c r="B154" s="132"/>
      <c r="C154" s="130"/>
      <c r="D154" s="176"/>
      <c r="E154" s="169"/>
      <c r="F154" s="130"/>
      <c r="G154" s="130"/>
      <c r="H154" s="130"/>
      <c r="I154" s="130"/>
      <c r="J154" s="130"/>
      <c r="K154" s="130"/>
      <c r="L154" s="130"/>
      <c r="M154" s="133"/>
      <c r="N154" s="130"/>
      <c r="O154" s="133"/>
      <c r="P154" s="130"/>
      <c r="Q154" s="133"/>
      <c r="R154" s="130"/>
      <c r="S154" s="130"/>
    </row>
    <row r="155" spans="1:19" x14ac:dyDescent="0.25">
      <c r="A155" s="130"/>
      <c r="B155" s="170"/>
      <c r="C155" s="169"/>
      <c r="D155" s="170"/>
      <c r="E155" s="169"/>
      <c r="F155" s="169"/>
      <c r="G155" s="169"/>
      <c r="H155" s="169"/>
      <c r="I155" s="169"/>
      <c r="J155" s="169"/>
      <c r="K155" s="177"/>
      <c r="L155" s="169"/>
      <c r="M155" s="169"/>
      <c r="N155" s="169"/>
      <c r="O155" s="169"/>
      <c r="P155" s="177"/>
      <c r="Q155" s="169"/>
      <c r="R155" s="130"/>
      <c r="S155" s="130"/>
    </row>
    <row r="156" spans="1:19" x14ac:dyDescent="0.25">
      <c r="A156" s="130"/>
      <c r="B156" s="170"/>
      <c r="C156" s="169"/>
      <c r="D156" s="170"/>
      <c r="E156" s="169"/>
      <c r="F156" s="169"/>
      <c r="G156" s="169"/>
      <c r="H156" s="169"/>
      <c r="I156" s="169"/>
      <c r="J156" s="169"/>
      <c r="K156" s="177"/>
      <c r="L156" s="169"/>
      <c r="M156" s="169"/>
      <c r="N156" s="169"/>
      <c r="O156" s="169"/>
      <c r="P156" s="177"/>
      <c r="Q156" s="169"/>
      <c r="R156" s="130"/>
      <c r="S156" s="130"/>
    </row>
    <row r="157" spans="1:19" x14ac:dyDescent="0.25">
      <c r="A157" s="130"/>
      <c r="B157" s="170"/>
      <c r="C157" s="169"/>
      <c r="D157" s="170"/>
      <c r="E157" s="169"/>
      <c r="F157" s="169"/>
      <c r="G157" s="169"/>
      <c r="H157" s="169"/>
      <c r="I157" s="169"/>
      <c r="J157" s="169"/>
      <c r="K157" s="177"/>
      <c r="L157" s="169"/>
      <c r="M157" s="169"/>
      <c r="N157" s="169"/>
      <c r="O157" s="169"/>
      <c r="P157" s="177"/>
      <c r="Q157" s="169"/>
      <c r="R157" s="130"/>
      <c r="S157" s="130"/>
    </row>
    <row r="158" spans="1:19" x14ac:dyDescent="0.25">
      <c r="A158" s="130"/>
      <c r="B158" s="170"/>
      <c r="C158" s="169"/>
      <c r="D158" s="170"/>
      <c r="E158" s="169"/>
      <c r="F158" s="169"/>
      <c r="G158" s="169"/>
      <c r="H158" s="169"/>
      <c r="I158" s="169"/>
      <c r="J158" s="169"/>
      <c r="K158" s="169"/>
      <c r="L158" s="169"/>
      <c r="M158" s="169"/>
      <c r="N158" s="177"/>
      <c r="O158" s="169"/>
      <c r="P158" s="177"/>
      <c r="Q158" s="169"/>
      <c r="R158" s="130"/>
      <c r="S158" s="130"/>
    </row>
    <row r="159" spans="1:19" x14ac:dyDescent="0.25">
      <c r="A159" s="130"/>
      <c r="B159" s="170"/>
      <c r="C159" s="169"/>
      <c r="D159" s="170"/>
      <c r="E159" s="169"/>
      <c r="F159" s="169"/>
      <c r="G159" s="169"/>
      <c r="H159" s="169"/>
      <c r="I159" s="169"/>
      <c r="J159" s="169"/>
      <c r="K159" s="169"/>
      <c r="L159" s="169"/>
      <c r="M159" s="169"/>
      <c r="N159" s="177"/>
      <c r="O159" s="169"/>
      <c r="P159" s="177"/>
      <c r="Q159" s="169"/>
      <c r="R159" s="130"/>
      <c r="S159" s="130"/>
    </row>
    <row r="160" spans="1:19" x14ac:dyDescent="0.25">
      <c r="A160" s="130"/>
      <c r="B160" s="170"/>
      <c r="C160" s="169"/>
      <c r="D160" s="170"/>
      <c r="E160" s="169"/>
      <c r="F160" s="169"/>
      <c r="G160" s="169"/>
      <c r="H160" s="169"/>
      <c r="I160" s="169"/>
      <c r="J160" s="169"/>
      <c r="K160" s="177"/>
      <c r="L160" s="169"/>
      <c r="M160" s="169"/>
      <c r="N160" s="169"/>
      <c r="O160" s="169"/>
      <c r="P160" s="177"/>
      <c r="Q160" s="169"/>
      <c r="R160" s="130"/>
      <c r="S160" s="130"/>
    </row>
    <row r="161" spans="1:19" x14ac:dyDescent="0.25">
      <c r="A161" s="130"/>
      <c r="B161" s="170"/>
      <c r="C161" s="169"/>
      <c r="D161" s="170"/>
      <c r="E161" s="169"/>
      <c r="F161" s="169"/>
      <c r="G161" s="169"/>
      <c r="H161" s="169"/>
      <c r="I161" s="169"/>
      <c r="J161" s="169"/>
      <c r="K161" s="169"/>
      <c r="L161" s="169"/>
      <c r="M161" s="169"/>
      <c r="N161" s="177"/>
      <c r="O161" s="169"/>
      <c r="P161" s="177"/>
      <c r="Q161" s="169"/>
      <c r="R161" s="130"/>
      <c r="S161" s="130"/>
    </row>
    <row r="162" spans="1:19" x14ac:dyDescent="0.25">
      <c r="A162" s="130"/>
      <c r="B162" s="170"/>
      <c r="C162" s="169"/>
      <c r="D162" s="170"/>
      <c r="E162" s="169"/>
      <c r="F162" s="169"/>
      <c r="G162" s="169"/>
      <c r="H162" s="169"/>
      <c r="I162" s="169"/>
      <c r="J162" s="169"/>
      <c r="K162" s="169"/>
      <c r="L162" s="169"/>
      <c r="M162" s="169"/>
      <c r="N162" s="177"/>
      <c r="O162" s="169"/>
      <c r="P162" s="177"/>
      <c r="Q162" s="169"/>
      <c r="R162" s="130"/>
      <c r="S162" s="130"/>
    </row>
    <row r="163" spans="1:19" x14ac:dyDescent="0.25">
      <c r="A163" s="130"/>
      <c r="B163" s="170"/>
      <c r="C163" s="169"/>
      <c r="D163" s="170"/>
      <c r="E163" s="169"/>
      <c r="F163" s="169"/>
      <c r="G163" s="169"/>
      <c r="H163" s="169"/>
      <c r="I163" s="169"/>
      <c r="J163" s="169"/>
      <c r="K163" s="169"/>
      <c r="L163" s="169"/>
      <c r="M163" s="169"/>
      <c r="N163" s="177"/>
      <c r="O163" s="169"/>
      <c r="P163" s="177"/>
      <c r="Q163" s="169"/>
      <c r="R163" s="130"/>
      <c r="S163" s="130"/>
    </row>
    <row r="164" spans="1:19" x14ac:dyDescent="0.25">
      <c r="A164" s="130"/>
      <c r="B164" s="170"/>
      <c r="C164" s="169"/>
      <c r="D164" s="170"/>
      <c r="E164" s="169"/>
      <c r="F164" s="169"/>
      <c r="G164" s="169"/>
      <c r="H164" s="169"/>
      <c r="I164" s="169"/>
      <c r="J164" s="169"/>
      <c r="K164" s="169"/>
      <c r="L164" s="169"/>
      <c r="M164" s="169"/>
      <c r="N164" s="177"/>
      <c r="O164" s="169"/>
      <c r="P164" s="177"/>
      <c r="Q164" s="169"/>
      <c r="R164" s="130"/>
      <c r="S164" s="130"/>
    </row>
    <row r="165" spans="1:19" x14ac:dyDescent="0.25">
      <c r="A165" s="130"/>
      <c r="B165" s="170"/>
      <c r="C165" s="169"/>
      <c r="D165" s="170"/>
      <c r="E165" s="169"/>
      <c r="F165" s="169"/>
      <c r="G165" s="169"/>
      <c r="H165" s="169"/>
      <c r="I165" s="169"/>
      <c r="J165" s="169"/>
      <c r="K165" s="169"/>
      <c r="L165" s="169"/>
      <c r="M165" s="169"/>
      <c r="N165" s="177"/>
      <c r="O165" s="169"/>
      <c r="P165" s="177"/>
      <c r="Q165" s="169"/>
      <c r="R165" s="130"/>
      <c r="S165" s="130"/>
    </row>
    <row r="166" spans="1:19" x14ac:dyDescent="0.25">
      <c r="A166" s="130"/>
      <c r="B166" s="170"/>
      <c r="C166" s="169"/>
      <c r="D166" s="170"/>
      <c r="E166" s="169"/>
      <c r="F166" s="169"/>
      <c r="G166" s="169"/>
      <c r="H166" s="169"/>
      <c r="I166" s="169"/>
      <c r="J166" s="169"/>
      <c r="K166" s="169"/>
      <c r="L166" s="169"/>
      <c r="M166" s="169"/>
      <c r="N166" s="177"/>
      <c r="O166" s="169"/>
      <c r="P166" s="177"/>
      <c r="Q166" s="169"/>
      <c r="R166" s="130"/>
      <c r="S166" s="130"/>
    </row>
    <row r="167" spans="1:19" x14ac:dyDescent="0.25">
      <c r="A167" s="130"/>
      <c r="B167" s="170"/>
      <c r="C167" s="169"/>
      <c r="D167" s="170"/>
      <c r="E167" s="169"/>
      <c r="F167" s="169"/>
      <c r="G167" s="169"/>
      <c r="H167" s="169"/>
      <c r="I167" s="169"/>
      <c r="J167" s="169"/>
      <c r="K167" s="177"/>
      <c r="L167" s="169"/>
      <c r="M167" s="169"/>
      <c r="N167" s="169"/>
      <c r="O167" s="169"/>
      <c r="P167" s="177"/>
      <c r="Q167" s="169"/>
      <c r="R167" s="130"/>
      <c r="S167" s="130"/>
    </row>
    <row r="168" spans="1:19" x14ac:dyDescent="0.25">
      <c r="A168" s="130"/>
      <c r="B168" s="170"/>
      <c r="C168" s="169"/>
      <c r="D168" s="170"/>
      <c r="E168" s="169"/>
      <c r="F168" s="169"/>
      <c r="G168" s="169"/>
      <c r="H168" s="169"/>
      <c r="I168" s="169"/>
      <c r="J168" s="169"/>
      <c r="K168" s="177"/>
      <c r="L168" s="169"/>
      <c r="M168" s="169"/>
      <c r="N168" s="169"/>
      <c r="O168" s="169"/>
      <c r="P168" s="177"/>
      <c r="Q168" s="169"/>
      <c r="R168" s="130"/>
      <c r="S168" s="130"/>
    </row>
    <row r="169" spans="1:19" x14ac:dyDescent="0.25">
      <c r="A169" s="130"/>
      <c r="B169" s="170"/>
      <c r="C169" s="169"/>
      <c r="D169" s="170"/>
      <c r="E169" s="169"/>
      <c r="F169" s="169"/>
      <c r="G169" s="169"/>
      <c r="H169" s="169"/>
      <c r="I169" s="169"/>
      <c r="J169" s="169"/>
      <c r="K169" s="177"/>
      <c r="L169" s="169"/>
      <c r="M169" s="169"/>
      <c r="N169" s="169"/>
      <c r="O169" s="169"/>
      <c r="P169" s="177"/>
      <c r="Q169" s="169"/>
      <c r="R169" s="130"/>
      <c r="S169" s="130"/>
    </row>
    <row r="170" spans="1:19" x14ac:dyDescent="0.25">
      <c r="A170" s="130"/>
      <c r="B170" s="170"/>
      <c r="C170" s="169"/>
      <c r="D170" s="170"/>
      <c r="E170" s="169"/>
      <c r="F170" s="169"/>
      <c r="G170" s="169"/>
      <c r="H170" s="169"/>
      <c r="I170" s="169"/>
      <c r="J170" s="169"/>
      <c r="K170" s="177"/>
      <c r="L170" s="169"/>
      <c r="M170" s="169"/>
      <c r="N170" s="169"/>
      <c r="O170" s="169"/>
      <c r="P170" s="177"/>
      <c r="Q170" s="169"/>
      <c r="R170" s="130"/>
      <c r="S170" s="130"/>
    </row>
    <row r="171" spans="1:19" x14ac:dyDescent="0.25">
      <c r="A171" s="130"/>
      <c r="B171" s="170"/>
      <c r="C171" s="169"/>
      <c r="D171" s="170"/>
      <c r="E171" s="169"/>
      <c r="F171" s="169"/>
      <c r="G171" s="169"/>
      <c r="H171" s="169"/>
      <c r="I171" s="169"/>
      <c r="J171" s="169"/>
      <c r="K171" s="177"/>
      <c r="L171" s="169"/>
      <c r="M171" s="169"/>
      <c r="N171" s="169"/>
      <c r="O171" s="169"/>
      <c r="P171" s="177"/>
      <c r="Q171" s="169"/>
      <c r="R171" s="130"/>
      <c r="S171" s="130"/>
    </row>
    <row r="172" spans="1:19" x14ac:dyDescent="0.25">
      <c r="A172" s="130"/>
      <c r="B172" s="170"/>
      <c r="C172" s="169"/>
      <c r="D172" s="170"/>
      <c r="E172" s="169"/>
      <c r="F172" s="169"/>
      <c r="G172" s="169"/>
      <c r="H172" s="169"/>
      <c r="I172" s="169"/>
      <c r="J172" s="169"/>
      <c r="K172" s="177"/>
      <c r="L172" s="169"/>
      <c r="M172" s="169"/>
      <c r="N172" s="169"/>
      <c r="O172" s="169"/>
      <c r="P172" s="177"/>
      <c r="Q172" s="169"/>
      <c r="R172" s="130"/>
      <c r="S172" s="130"/>
    </row>
    <row r="173" spans="1:19" x14ac:dyDescent="0.25">
      <c r="A173" s="130"/>
      <c r="B173" s="170"/>
      <c r="C173" s="169"/>
      <c r="D173" s="170"/>
      <c r="E173" s="169"/>
      <c r="F173" s="169"/>
      <c r="G173" s="169"/>
      <c r="H173" s="169"/>
      <c r="I173" s="169"/>
      <c r="J173" s="169"/>
      <c r="K173" s="177"/>
      <c r="L173" s="169"/>
      <c r="M173" s="169"/>
      <c r="N173" s="169"/>
      <c r="O173" s="169"/>
      <c r="P173" s="177"/>
      <c r="Q173" s="169"/>
      <c r="R173" s="130"/>
      <c r="S173" s="130"/>
    </row>
    <row r="174" spans="1:19" x14ac:dyDescent="0.25">
      <c r="A174" s="130"/>
      <c r="B174" s="170"/>
      <c r="C174" s="169"/>
      <c r="D174" s="170"/>
      <c r="E174" s="169"/>
      <c r="F174" s="169"/>
      <c r="G174" s="169"/>
      <c r="H174" s="169"/>
      <c r="I174" s="169"/>
      <c r="J174" s="169"/>
      <c r="K174" s="177"/>
      <c r="L174" s="169"/>
      <c r="M174" s="169"/>
      <c r="N174" s="169"/>
      <c r="O174" s="169"/>
      <c r="P174" s="177"/>
      <c r="Q174" s="169"/>
      <c r="R174" s="130"/>
      <c r="S174" s="130"/>
    </row>
    <row r="175" spans="1:19" x14ac:dyDescent="0.25">
      <c r="A175" s="130"/>
      <c r="B175" s="170"/>
      <c r="C175" s="169"/>
      <c r="D175" s="170"/>
      <c r="E175" s="169"/>
      <c r="F175" s="169"/>
      <c r="G175" s="169"/>
      <c r="H175" s="169"/>
      <c r="I175" s="169"/>
      <c r="J175" s="169"/>
      <c r="K175" s="177"/>
      <c r="L175" s="169"/>
      <c r="M175" s="169"/>
      <c r="N175" s="169"/>
      <c r="O175" s="169"/>
      <c r="P175" s="177"/>
      <c r="Q175" s="169"/>
      <c r="R175" s="130"/>
      <c r="S175" s="130"/>
    </row>
    <row r="176" spans="1:19" x14ac:dyDescent="0.25">
      <c r="A176" s="130"/>
      <c r="B176" s="170"/>
      <c r="C176" s="169"/>
      <c r="D176" s="170"/>
      <c r="E176" s="169"/>
      <c r="F176" s="169"/>
      <c r="G176" s="169"/>
      <c r="H176" s="169"/>
      <c r="I176" s="169"/>
      <c r="J176" s="169"/>
      <c r="K176" s="177"/>
      <c r="L176" s="169"/>
      <c r="M176" s="169"/>
      <c r="N176" s="169"/>
      <c r="O176" s="169"/>
      <c r="P176" s="177"/>
      <c r="Q176" s="169"/>
      <c r="R176" s="130"/>
      <c r="S176" s="130"/>
    </row>
    <row r="177" spans="1:19" x14ac:dyDescent="0.25">
      <c r="A177" s="130"/>
      <c r="B177" s="170"/>
      <c r="C177" s="169"/>
      <c r="D177" s="170"/>
      <c r="E177" s="169"/>
      <c r="F177" s="169"/>
      <c r="G177" s="169"/>
      <c r="H177" s="169"/>
      <c r="I177" s="169"/>
      <c r="J177" s="169"/>
      <c r="K177" s="177"/>
      <c r="L177" s="169"/>
      <c r="M177" s="169"/>
      <c r="N177" s="169"/>
      <c r="O177" s="169"/>
      <c r="P177" s="177"/>
      <c r="Q177" s="169"/>
      <c r="R177" s="130"/>
      <c r="S177" s="130"/>
    </row>
    <row r="178" spans="1:19" x14ac:dyDescent="0.25">
      <c r="A178" s="130"/>
      <c r="B178" s="170"/>
      <c r="C178" s="169"/>
      <c r="D178" s="170"/>
      <c r="E178" s="169"/>
      <c r="F178" s="169"/>
      <c r="G178" s="169"/>
      <c r="H178" s="169"/>
      <c r="I178" s="169"/>
      <c r="J178" s="169"/>
      <c r="K178" s="177"/>
      <c r="L178" s="169"/>
      <c r="M178" s="169"/>
      <c r="N178" s="169"/>
      <c r="O178" s="169"/>
      <c r="P178" s="177"/>
      <c r="Q178" s="169"/>
      <c r="R178" s="130"/>
      <c r="S178" s="130"/>
    </row>
    <row r="179" spans="1:19" x14ac:dyDescent="0.25">
      <c r="A179" s="130"/>
      <c r="B179" s="170"/>
      <c r="C179" s="169"/>
      <c r="D179" s="170"/>
      <c r="E179" s="169"/>
      <c r="F179" s="169"/>
      <c r="G179" s="169"/>
      <c r="H179" s="169"/>
      <c r="I179" s="169"/>
      <c r="J179" s="169"/>
      <c r="K179" s="177"/>
      <c r="L179" s="169"/>
      <c r="M179" s="169"/>
      <c r="N179" s="169"/>
      <c r="O179" s="169"/>
      <c r="P179" s="177"/>
      <c r="Q179" s="169"/>
      <c r="R179" s="130"/>
      <c r="S179" s="130"/>
    </row>
    <row r="180" spans="1:19" x14ac:dyDescent="0.25">
      <c r="A180" s="130"/>
      <c r="B180" s="170"/>
      <c r="C180" s="169"/>
      <c r="D180" s="170"/>
      <c r="E180" s="169"/>
      <c r="F180" s="169"/>
      <c r="G180" s="169"/>
      <c r="H180" s="169"/>
      <c r="I180" s="169"/>
      <c r="J180" s="169"/>
      <c r="K180" s="177"/>
      <c r="L180" s="169"/>
      <c r="M180" s="169"/>
      <c r="N180" s="169"/>
      <c r="O180" s="169"/>
      <c r="P180" s="177"/>
      <c r="Q180" s="169"/>
      <c r="R180" s="130"/>
      <c r="S180" s="130"/>
    </row>
    <row r="181" spans="1:19" x14ac:dyDescent="0.25">
      <c r="A181" s="130"/>
      <c r="B181" s="170"/>
      <c r="C181" s="169"/>
      <c r="D181" s="170"/>
      <c r="E181" s="169"/>
      <c r="F181" s="169"/>
      <c r="G181" s="169"/>
      <c r="H181" s="169"/>
      <c r="I181" s="169"/>
      <c r="J181" s="169"/>
      <c r="K181" s="177"/>
      <c r="L181" s="169"/>
      <c r="M181" s="169"/>
      <c r="N181" s="169"/>
      <c r="O181" s="169"/>
      <c r="P181" s="177"/>
      <c r="Q181" s="169"/>
      <c r="R181" s="130"/>
      <c r="S181" s="130"/>
    </row>
    <row r="182" spans="1:19" x14ac:dyDescent="0.25">
      <c r="A182" s="130"/>
      <c r="B182" s="170"/>
      <c r="C182" s="169"/>
      <c r="D182" s="170"/>
      <c r="E182" s="169"/>
      <c r="F182" s="169"/>
      <c r="G182" s="169"/>
      <c r="H182" s="169"/>
      <c r="I182" s="169"/>
      <c r="J182" s="169"/>
      <c r="K182" s="177"/>
      <c r="L182" s="169"/>
      <c r="M182" s="169"/>
      <c r="N182" s="169"/>
      <c r="O182" s="169"/>
      <c r="P182" s="177"/>
      <c r="Q182" s="169"/>
      <c r="R182" s="130"/>
      <c r="S182" s="130"/>
    </row>
    <row r="183" spans="1:19" x14ac:dyDescent="0.25">
      <c r="A183" s="130"/>
      <c r="B183" s="170"/>
      <c r="C183" s="169"/>
      <c r="D183" s="170"/>
      <c r="E183" s="169"/>
      <c r="F183" s="169"/>
      <c r="G183" s="169"/>
      <c r="H183" s="169"/>
      <c r="I183" s="169"/>
      <c r="J183" s="169"/>
      <c r="K183" s="177"/>
      <c r="L183" s="169"/>
      <c r="M183" s="169"/>
      <c r="N183" s="169"/>
      <c r="O183" s="169"/>
      <c r="P183" s="177"/>
      <c r="Q183" s="169"/>
      <c r="R183" s="130"/>
      <c r="S183" s="130"/>
    </row>
    <row r="184" spans="1:19" x14ac:dyDescent="0.25">
      <c r="A184" s="130"/>
      <c r="B184" s="170"/>
      <c r="C184" s="169"/>
      <c r="D184" s="170"/>
      <c r="E184" s="169"/>
      <c r="F184" s="169"/>
      <c r="G184" s="169"/>
      <c r="H184" s="169"/>
      <c r="I184" s="169"/>
      <c r="J184" s="169"/>
      <c r="K184" s="177"/>
      <c r="L184" s="169"/>
      <c r="M184" s="169"/>
      <c r="N184" s="169"/>
      <c r="O184" s="169"/>
      <c r="P184" s="177"/>
      <c r="Q184" s="169"/>
      <c r="R184" s="130"/>
      <c r="S184" s="130"/>
    </row>
    <row r="185" spans="1:19" x14ac:dyDescent="0.25">
      <c r="A185" s="130"/>
      <c r="B185" s="170"/>
      <c r="C185" s="169"/>
      <c r="D185" s="170"/>
      <c r="E185" s="169"/>
      <c r="F185" s="169"/>
      <c r="G185" s="169"/>
      <c r="H185" s="169"/>
      <c r="I185" s="169"/>
      <c r="J185" s="169"/>
      <c r="K185" s="177"/>
      <c r="L185" s="169"/>
      <c r="M185" s="169"/>
      <c r="N185" s="169"/>
      <c r="O185" s="169"/>
      <c r="P185" s="177"/>
      <c r="Q185" s="169"/>
      <c r="R185" s="130"/>
      <c r="S185" s="130"/>
    </row>
    <row r="186" spans="1:19" x14ac:dyDescent="0.25">
      <c r="A186" s="169"/>
      <c r="B186" s="169"/>
      <c r="C186" s="169"/>
      <c r="D186" s="169"/>
      <c r="E186" s="169"/>
      <c r="F186" s="169"/>
      <c r="G186" s="169"/>
      <c r="H186" s="170"/>
      <c r="I186" s="169"/>
      <c r="J186" s="134"/>
      <c r="K186" s="178"/>
      <c r="L186" s="169"/>
      <c r="M186" s="169"/>
      <c r="N186" s="178"/>
      <c r="O186" s="169"/>
      <c r="P186" s="178"/>
      <c r="Q186" s="169"/>
      <c r="R186" s="130"/>
      <c r="S186" s="130"/>
    </row>
    <row r="187" spans="1:19" x14ac:dyDescent="0.25">
      <c r="A187" s="130"/>
      <c r="B187" s="176"/>
      <c r="C187" s="169"/>
      <c r="D187" s="169"/>
      <c r="E187" s="171"/>
      <c r="F187" s="169"/>
      <c r="G187" s="176"/>
      <c r="H187" s="169"/>
      <c r="I187" s="169"/>
      <c r="J187" s="170"/>
      <c r="K187" s="169"/>
      <c r="L187" s="169"/>
      <c r="M187" s="169"/>
      <c r="N187" s="169"/>
      <c r="O187" s="169"/>
      <c r="P187" s="130"/>
      <c r="Q187" s="130"/>
      <c r="R187" s="130"/>
      <c r="S187" s="130"/>
    </row>
    <row r="188" spans="1:19" x14ac:dyDescent="0.25">
      <c r="A188" s="130"/>
      <c r="B188" s="132"/>
      <c r="C188" s="130"/>
      <c r="D188" s="176"/>
      <c r="E188" s="169"/>
      <c r="F188" s="130"/>
      <c r="G188" s="130"/>
      <c r="H188" s="130"/>
      <c r="I188" s="130"/>
      <c r="J188" s="130"/>
      <c r="K188" s="130"/>
      <c r="L188" s="130"/>
      <c r="M188" s="133"/>
      <c r="N188" s="130"/>
      <c r="O188" s="133"/>
      <c r="P188" s="130"/>
      <c r="Q188" s="133"/>
      <c r="R188" s="130"/>
      <c r="S188" s="130"/>
    </row>
    <row r="189" spans="1:19" x14ac:dyDescent="0.25">
      <c r="A189" s="130"/>
      <c r="B189" s="170"/>
      <c r="C189" s="169"/>
      <c r="D189" s="170"/>
      <c r="E189" s="169"/>
      <c r="F189" s="169"/>
      <c r="G189" s="169"/>
      <c r="H189" s="169"/>
      <c r="I189" s="169"/>
      <c r="J189" s="169"/>
      <c r="K189" s="169"/>
      <c r="L189" s="169"/>
      <c r="M189" s="169"/>
      <c r="N189" s="177"/>
      <c r="O189" s="169"/>
      <c r="P189" s="177"/>
      <c r="Q189" s="169"/>
      <c r="R189" s="130"/>
      <c r="S189" s="130"/>
    </row>
    <row r="190" spans="1:19" x14ac:dyDescent="0.25">
      <c r="A190" s="130"/>
      <c r="B190" s="170"/>
      <c r="C190" s="169"/>
      <c r="D190" s="170"/>
      <c r="E190" s="169"/>
      <c r="F190" s="169"/>
      <c r="G190" s="169"/>
      <c r="H190" s="169"/>
      <c r="I190" s="169"/>
      <c r="J190" s="169"/>
      <c r="K190" s="177"/>
      <c r="L190" s="169"/>
      <c r="M190" s="169"/>
      <c r="N190" s="169"/>
      <c r="O190" s="169"/>
      <c r="P190" s="177"/>
      <c r="Q190" s="169"/>
      <c r="R190" s="130"/>
      <c r="S190" s="130"/>
    </row>
    <row r="191" spans="1:19" x14ac:dyDescent="0.25">
      <c r="A191" s="130"/>
      <c r="B191" s="170"/>
      <c r="C191" s="169"/>
      <c r="D191" s="170"/>
      <c r="E191" s="169"/>
      <c r="F191" s="169"/>
      <c r="G191" s="169"/>
      <c r="H191" s="169"/>
      <c r="I191" s="169"/>
      <c r="J191" s="169"/>
      <c r="K191" s="177"/>
      <c r="L191" s="169"/>
      <c r="M191" s="169"/>
      <c r="N191" s="169"/>
      <c r="O191" s="169"/>
      <c r="P191" s="177"/>
      <c r="Q191" s="169"/>
      <c r="R191" s="130"/>
      <c r="S191" s="130"/>
    </row>
    <row r="192" spans="1:19" x14ac:dyDescent="0.25">
      <c r="A192" s="130"/>
      <c r="B192" s="170"/>
      <c r="C192" s="169"/>
      <c r="D192" s="170"/>
      <c r="E192" s="169"/>
      <c r="F192" s="169"/>
      <c r="G192" s="169"/>
      <c r="H192" s="169"/>
      <c r="I192" s="169"/>
      <c r="J192" s="169"/>
      <c r="K192" s="177"/>
      <c r="L192" s="169"/>
      <c r="M192" s="169"/>
      <c r="N192" s="169"/>
      <c r="O192" s="169"/>
      <c r="P192" s="177"/>
      <c r="Q192" s="169"/>
      <c r="R192" s="130"/>
      <c r="S192" s="130"/>
    </row>
    <row r="193" spans="1:19" x14ac:dyDescent="0.25">
      <c r="A193" s="130"/>
      <c r="B193" s="170"/>
      <c r="C193" s="169"/>
      <c r="D193" s="170"/>
      <c r="E193" s="169"/>
      <c r="F193" s="169"/>
      <c r="G193" s="169"/>
      <c r="H193" s="169"/>
      <c r="I193" s="169"/>
      <c r="J193" s="169"/>
      <c r="K193" s="177"/>
      <c r="L193" s="169"/>
      <c r="M193" s="169"/>
      <c r="N193" s="169"/>
      <c r="O193" s="169"/>
      <c r="P193" s="177"/>
      <c r="Q193" s="169"/>
      <c r="R193" s="130"/>
      <c r="S193" s="130"/>
    </row>
    <row r="194" spans="1:19" x14ac:dyDescent="0.25">
      <c r="A194" s="130"/>
      <c r="B194" s="170"/>
      <c r="C194" s="169"/>
      <c r="D194" s="170"/>
      <c r="E194" s="169"/>
      <c r="F194" s="169"/>
      <c r="G194" s="169"/>
      <c r="H194" s="169"/>
      <c r="I194" s="169"/>
      <c r="J194" s="169"/>
      <c r="K194" s="177"/>
      <c r="L194" s="169"/>
      <c r="M194" s="169"/>
      <c r="N194" s="169"/>
      <c r="O194" s="169"/>
      <c r="P194" s="177"/>
      <c r="Q194" s="169"/>
      <c r="R194" s="130"/>
      <c r="S194" s="130"/>
    </row>
    <row r="195" spans="1:19" x14ac:dyDescent="0.25">
      <c r="A195" s="130"/>
      <c r="B195" s="170"/>
      <c r="C195" s="169"/>
      <c r="D195" s="170"/>
      <c r="E195" s="169"/>
      <c r="F195" s="169"/>
      <c r="G195" s="169"/>
      <c r="H195" s="169"/>
      <c r="I195" s="169"/>
      <c r="J195" s="169"/>
      <c r="K195" s="177"/>
      <c r="L195" s="169"/>
      <c r="M195" s="169"/>
      <c r="N195" s="169"/>
      <c r="O195" s="169"/>
      <c r="P195" s="177"/>
      <c r="Q195" s="169"/>
      <c r="R195" s="130"/>
      <c r="S195" s="130"/>
    </row>
    <row r="196" spans="1:19" x14ac:dyDescent="0.25">
      <c r="A196" s="130"/>
      <c r="B196" s="170"/>
      <c r="C196" s="169"/>
      <c r="D196" s="170"/>
      <c r="E196" s="169"/>
      <c r="F196" s="169"/>
      <c r="G196" s="169"/>
      <c r="H196" s="169"/>
      <c r="I196" s="169"/>
      <c r="J196" s="169"/>
      <c r="K196" s="177"/>
      <c r="L196" s="169"/>
      <c r="M196" s="169"/>
      <c r="N196" s="169"/>
      <c r="O196" s="169"/>
      <c r="P196" s="177"/>
      <c r="Q196" s="169"/>
      <c r="R196" s="130"/>
      <c r="S196" s="130"/>
    </row>
    <row r="197" spans="1:19" x14ac:dyDescent="0.25">
      <c r="A197" s="130"/>
      <c r="B197" s="170"/>
      <c r="C197" s="169"/>
      <c r="D197" s="170"/>
      <c r="E197" s="169"/>
      <c r="F197" s="169"/>
      <c r="G197" s="169"/>
      <c r="H197" s="169"/>
      <c r="I197" s="169"/>
      <c r="J197" s="169"/>
      <c r="K197" s="177"/>
      <c r="L197" s="169"/>
      <c r="M197" s="169"/>
      <c r="N197" s="169"/>
      <c r="O197" s="169"/>
      <c r="P197" s="177"/>
      <c r="Q197" s="169"/>
      <c r="R197" s="130"/>
      <c r="S197" s="130"/>
    </row>
    <row r="198" spans="1:19" x14ac:dyDescent="0.25">
      <c r="A198" s="130"/>
      <c r="B198" s="170"/>
      <c r="C198" s="169"/>
      <c r="D198" s="170"/>
      <c r="E198" s="169"/>
      <c r="F198" s="169"/>
      <c r="G198" s="169"/>
      <c r="H198" s="169"/>
      <c r="I198" s="169"/>
      <c r="J198" s="169"/>
      <c r="K198" s="177"/>
      <c r="L198" s="169"/>
      <c r="M198" s="169"/>
      <c r="N198" s="169"/>
      <c r="O198" s="169"/>
      <c r="P198" s="177"/>
      <c r="Q198" s="169"/>
      <c r="R198" s="130"/>
      <c r="S198" s="130"/>
    </row>
    <row r="199" spans="1:19" x14ac:dyDescent="0.25">
      <c r="A199" s="169"/>
      <c r="B199" s="169"/>
      <c r="C199" s="169"/>
      <c r="D199" s="169"/>
      <c r="E199" s="169"/>
      <c r="F199" s="169"/>
      <c r="G199" s="169"/>
      <c r="H199" s="170"/>
      <c r="I199" s="169"/>
      <c r="J199" s="134"/>
      <c r="K199" s="178"/>
      <c r="L199" s="169"/>
      <c r="M199" s="169"/>
      <c r="N199" s="178"/>
      <c r="O199" s="169"/>
      <c r="P199" s="178"/>
      <c r="Q199" s="169"/>
      <c r="R199" s="130"/>
      <c r="S199" s="130"/>
    </row>
    <row r="200" spans="1:19" x14ac:dyDescent="0.25">
      <c r="A200" s="130"/>
      <c r="B200" s="176"/>
      <c r="C200" s="169"/>
      <c r="D200" s="169"/>
      <c r="E200" s="171"/>
      <c r="F200" s="169"/>
      <c r="G200" s="176"/>
      <c r="H200" s="169"/>
      <c r="I200" s="169"/>
      <c r="J200" s="170"/>
      <c r="K200" s="169"/>
      <c r="L200" s="169"/>
      <c r="M200" s="169"/>
      <c r="N200" s="169"/>
      <c r="O200" s="169"/>
      <c r="P200" s="130"/>
      <c r="Q200" s="130"/>
      <c r="R200" s="130"/>
      <c r="S200" s="130"/>
    </row>
    <row r="201" spans="1:19" x14ac:dyDescent="0.25">
      <c r="A201" s="130"/>
      <c r="B201" s="132"/>
      <c r="C201" s="130"/>
      <c r="D201" s="176"/>
      <c r="E201" s="169"/>
      <c r="F201" s="130"/>
      <c r="G201" s="130"/>
      <c r="H201" s="130"/>
      <c r="I201" s="130"/>
      <c r="J201" s="130"/>
      <c r="K201" s="130"/>
      <c r="L201" s="130"/>
      <c r="M201" s="133"/>
      <c r="N201" s="130"/>
      <c r="O201" s="133"/>
      <c r="P201" s="130"/>
      <c r="Q201" s="133"/>
      <c r="R201" s="130"/>
      <c r="S201" s="130"/>
    </row>
    <row r="202" spans="1:19" x14ac:dyDescent="0.25">
      <c r="A202" s="130"/>
      <c r="B202" s="170"/>
      <c r="C202" s="169"/>
      <c r="D202" s="170"/>
      <c r="E202" s="169"/>
      <c r="F202" s="169"/>
      <c r="G202" s="169"/>
      <c r="H202" s="169"/>
      <c r="I202" s="169"/>
      <c r="J202" s="169"/>
      <c r="K202" s="169"/>
      <c r="L202" s="169"/>
      <c r="M202" s="169"/>
      <c r="N202" s="177"/>
      <c r="O202" s="169"/>
      <c r="P202" s="177"/>
      <c r="Q202" s="169"/>
      <c r="R202" s="130"/>
      <c r="S202" s="130"/>
    </row>
    <row r="203" spans="1:19" x14ac:dyDescent="0.25">
      <c r="A203" s="130"/>
      <c r="B203" s="170"/>
      <c r="C203" s="169"/>
      <c r="D203" s="170"/>
      <c r="E203" s="169"/>
      <c r="F203" s="169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30"/>
      <c r="S203" s="130"/>
    </row>
    <row r="204" spans="1:19" x14ac:dyDescent="0.25">
      <c r="A204" s="130"/>
      <c r="B204" s="170"/>
      <c r="C204" s="169"/>
      <c r="D204" s="170"/>
      <c r="E204" s="169"/>
      <c r="F204" s="169"/>
      <c r="G204" s="169"/>
      <c r="H204" s="169"/>
      <c r="I204" s="169"/>
      <c r="J204" s="169"/>
      <c r="K204" s="177"/>
      <c r="L204" s="169"/>
      <c r="M204" s="169"/>
      <c r="N204" s="169"/>
      <c r="O204" s="169"/>
      <c r="P204" s="177"/>
      <c r="Q204" s="169"/>
      <c r="R204" s="130"/>
      <c r="S204" s="130"/>
    </row>
    <row r="205" spans="1:19" x14ac:dyDescent="0.25">
      <c r="A205" s="169"/>
      <c r="B205" s="169"/>
      <c r="C205" s="169"/>
      <c r="D205" s="169"/>
      <c r="E205" s="169"/>
      <c r="F205" s="169"/>
      <c r="G205" s="169"/>
      <c r="H205" s="170"/>
      <c r="I205" s="169"/>
      <c r="J205" s="134"/>
      <c r="K205" s="178"/>
      <c r="L205" s="169"/>
      <c r="M205" s="169"/>
      <c r="N205" s="178"/>
      <c r="O205" s="169"/>
      <c r="P205" s="169"/>
      <c r="Q205" s="169"/>
      <c r="R205" s="130"/>
      <c r="S205" s="130"/>
    </row>
    <row r="206" spans="1:19" x14ac:dyDescent="0.25">
      <c r="A206" s="130"/>
      <c r="B206" s="176"/>
      <c r="C206" s="169"/>
      <c r="D206" s="169"/>
      <c r="E206" s="171"/>
      <c r="F206" s="169"/>
      <c r="G206" s="176"/>
      <c r="H206" s="169"/>
      <c r="I206" s="169"/>
      <c r="J206" s="170"/>
      <c r="K206" s="169"/>
      <c r="L206" s="169"/>
      <c r="M206" s="169"/>
      <c r="N206" s="169"/>
      <c r="O206" s="169"/>
      <c r="P206" s="130"/>
      <c r="Q206" s="130"/>
      <c r="R206" s="130"/>
      <c r="S206" s="130"/>
    </row>
    <row r="207" spans="1:19" x14ac:dyDescent="0.25">
      <c r="A207" s="130"/>
      <c r="B207" s="132"/>
      <c r="C207" s="130"/>
      <c r="D207" s="176"/>
      <c r="E207" s="169"/>
      <c r="F207" s="130"/>
      <c r="G207" s="130"/>
      <c r="H207" s="130"/>
      <c r="I207" s="130"/>
      <c r="J207" s="130"/>
      <c r="K207" s="130"/>
      <c r="L207" s="130"/>
      <c r="M207" s="133"/>
      <c r="N207" s="130"/>
      <c r="O207" s="133"/>
      <c r="P207" s="130"/>
      <c r="Q207" s="133"/>
      <c r="R207" s="130"/>
      <c r="S207" s="130"/>
    </row>
    <row r="208" spans="1:19" x14ac:dyDescent="0.25">
      <c r="A208" s="130"/>
      <c r="B208" s="170"/>
      <c r="C208" s="169"/>
      <c r="D208" s="170"/>
      <c r="E208" s="169"/>
      <c r="F208" s="169"/>
      <c r="G208" s="169"/>
      <c r="H208" s="169"/>
      <c r="I208" s="169"/>
      <c r="J208" s="169"/>
      <c r="K208" s="169"/>
      <c r="L208" s="169"/>
      <c r="M208" s="169"/>
      <c r="N208" s="177"/>
      <c r="O208" s="169"/>
      <c r="P208" s="177"/>
      <c r="Q208" s="169"/>
      <c r="R208" s="130"/>
      <c r="S208" s="130"/>
    </row>
    <row r="209" spans="1:19" x14ac:dyDescent="0.25">
      <c r="A209" s="130"/>
      <c r="B209" s="170"/>
      <c r="C209" s="169"/>
      <c r="D209" s="170"/>
      <c r="E209" s="169"/>
      <c r="F209" s="169"/>
      <c r="G209" s="169"/>
      <c r="H209" s="169"/>
      <c r="I209" s="169"/>
      <c r="J209" s="169"/>
      <c r="K209" s="177"/>
      <c r="L209" s="169"/>
      <c r="M209" s="169"/>
      <c r="N209" s="169"/>
      <c r="O209" s="169"/>
      <c r="P209" s="177"/>
      <c r="Q209" s="169"/>
      <c r="R209" s="130"/>
      <c r="S209" s="130"/>
    </row>
    <row r="210" spans="1:19" x14ac:dyDescent="0.25">
      <c r="A210" s="130"/>
      <c r="B210" s="170"/>
      <c r="C210" s="169"/>
      <c r="D210" s="170"/>
      <c r="E210" s="169"/>
      <c r="F210" s="169"/>
      <c r="G210" s="169"/>
      <c r="H210" s="169"/>
      <c r="I210" s="169"/>
      <c r="J210" s="169"/>
      <c r="K210" s="177"/>
      <c r="L210" s="169"/>
      <c r="M210" s="169"/>
      <c r="N210" s="169"/>
      <c r="O210" s="169"/>
      <c r="P210" s="177"/>
      <c r="Q210" s="169"/>
      <c r="R210" s="130"/>
      <c r="S210" s="130"/>
    </row>
    <row r="211" spans="1:19" x14ac:dyDescent="0.25">
      <c r="A211" s="130"/>
      <c r="B211" s="170"/>
      <c r="C211" s="169"/>
      <c r="D211" s="170"/>
      <c r="E211" s="169"/>
      <c r="F211" s="169"/>
      <c r="G211" s="169"/>
      <c r="H211" s="169"/>
      <c r="I211" s="169"/>
      <c r="J211" s="169"/>
      <c r="K211" s="177"/>
      <c r="L211" s="169"/>
      <c r="M211" s="169"/>
      <c r="N211" s="169"/>
      <c r="O211" s="169"/>
      <c r="P211" s="177"/>
      <c r="Q211" s="169"/>
      <c r="R211" s="130"/>
      <c r="S211" s="130"/>
    </row>
    <row r="212" spans="1:19" x14ac:dyDescent="0.25">
      <c r="A212" s="169"/>
      <c r="B212" s="169"/>
      <c r="C212" s="169"/>
      <c r="D212" s="169"/>
      <c r="E212" s="169"/>
      <c r="F212" s="169"/>
      <c r="G212" s="169"/>
      <c r="H212" s="170"/>
      <c r="I212" s="169"/>
      <c r="J212" s="134"/>
      <c r="K212" s="178"/>
      <c r="L212" s="169"/>
      <c r="M212" s="169"/>
      <c r="N212" s="178"/>
      <c r="O212" s="169"/>
      <c r="P212" s="178"/>
      <c r="Q212" s="169"/>
      <c r="R212" s="130"/>
      <c r="S212" s="130"/>
    </row>
    <row r="213" spans="1:19" x14ac:dyDescent="0.25">
      <c r="A213" s="169"/>
      <c r="B213" s="169"/>
      <c r="C213" s="169"/>
      <c r="D213" s="169"/>
      <c r="E213" s="169"/>
      <c r="F213" s="169"/>
      <c r="G213" s="169"/>
      <c r="H213" s="170"/>
      <c r="I213" s="169"/>
      <c r="J213" s="169"/>
      <c r="K213" s="178"/>
      <c r="L213" s="169"/>
      <c r="M213" s="169"/>
      <c r="N213" s="178"/>
      <c r="O213" s="169"/>
      <c r="P213" s="178"/>
      <c r="Q213" s="169"/>
      <c r="R213" s="130"/>
      <c r="S213" s="130"/>
    </row>
    <row r="214" spans="1:19" x14ac:dyDescent="0.25">
      <c r="A214" s="169"/>
      <c r="B214" s="169"/>
      <c r="C214" s="169"/>
      <c r="D214" s="169"/>
      <c r="E214" s="169"/>
      <c r="F214" s="169"/>
      <c r="G214" s="169"/>
      <c r="H214" s="169"/>
      <c r="I214" s="169"/>
      <c r="J214" s="169"/>
      <c r="K214" s="169"/>
      <c r="L214" s="169"/>
      <c r="M214" s="169"/>
      <c r="N214" s="169"/>
      <c r="O214" s="130"/>
      <c r="P214" s="130"/>
      <c r="Q214" s="130"/>
      <c r="R214" s="130"/>
      <c r="S214" s="130"/>
    </row>
    <row r="215" spans="1:19" x14ac:dyDescent="0.25">
      <c r="A215" s="130"/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</row>
  </sheetData>
  <mergeCells count="978">
    <mergeCell ref="A213:G213"/>
    <mergeCell ref="H213:J213"/>
    <mergeCell ref="K213:M213"/>
    <mergeCell ref="N213:O213"/>
    <mergeCell ref="P213:Q213"/>
    <mergeCell ref="A214:G214"/>
    <mergeCell ref="H214:N214"/>
    <mergeCell ref="B211:C211"/>
    <mergeCell ref="D211:J211"/>
    <mergeCell ref="K211:M211"/>
    <mergeCell ref="N211:O211"/>
    <mergeCell ref="P211:Q211"/>
    <mergeCell ref="A212:G212"/>
    <mergeCell ref="H212:I212"/>
    <mergeCell ref="K212:M212"/>
    <mergeCell ref="N212:O212"/>
    <mergeCell ref="P212:Q212"/>
    <mergeCell ref="B209:C209"/>
    <mergeCell ref="D209:J209"/>
    <mergeCell ref="K209:M209"/>
    <mergeCell ref="N209:O209"/>
    <mergeCell ref="P209:Q209"/>
    <mergeCell ref="B210:C210"/>
    <mergeCell ref="D210:J210"/>
    <mergeCell ref="K210:M210"/>
    <mergeCell ref="N210:O210"/>
    <mergeCell ref="P210:Q210"/>
    <mergeCell ref="D207:E207"/>
    <mergeCell ref="B208:C208"/>
    <mergeCell ref="D208:J208"/>
    <mergeCell ref="K208:M208"/>
    <mergeCell ref="N208:O208"/>
    <mergeCell ref="P208:Q208"/>
    <mergeCell ref="A205:G205"/>
    <mergeCell ref="H205:I205"/>
    <mergeCell ref="K205:M205"/>
    <mergeCell ref="N205:O205"/>
    <mergeCell ref="P205:Q205"/>
    <mergeCell ref="B206:D206"/>
    <mergeCell ref="E206:F206"/>
    <mergeCell ref="G206:I206"/>
    <mergeCell ref="J206:O206"/>
    <mergeCell ref="B203:C203"/>
    <mergeCell ref="D203:J203"/>
    <mergeCell ref="K203:M203"/>
    <mergeCell ref="N203:O203"/>
    <mergeCell ref="P203:Q203"/>
    <mergeCell ref="B204:C204"/>
    <mergeCell ref="D204:J204"/>
    <mergeCell ref="K204:M204"/>
    <mergeCell ref="N204:O204"/>
    <mergeCell ref="P204:Q204"/>
    <mergeCell ref="D201:E201"/>
    <mergeCell ref="B202:C202"/>
    <mergeCell ref="D202:J202"/>
    <mergeCell ref="K202:M202"/>
    <mergeCell ref="N202:O202"/>
    <mergeCell ref="P202:Q202"/>
    <mergeCell ref="A199:G199"/>
    <mergeCell ref="H199:I199"/>
    <mergeCell ref="K199:M199"/>
    <mergeCell ref="N199:O199"/>
    <mergeCell ref="P199:Q199"/>
    <mergeCell ref="B200:D200"/>
    <mergeCell ref="E200:F200"/>
    <mergeCell ref="G200:I200"/>
    <mergeCell ref="J200:O200"/>
    <mergeCell ref="B197:C197"/>
    <mergeCell ref="D197:J197"/>
    <mergeCell ref="K197:M197"/>
    <mergeCell ref="N197:O197"/>
    <mergeCell ref="P197:Q197"/>
    <mergeCell ref="B198:C198"/>
    <mergeCell ref="D198:J198"/>
    <mergeCell ref="K198:M198"/>
    <mergeCell ref="N198:O198"/>
    <mergeCell ref="P198:Q198"/>
    <mergeCell ref="B195:C195"/>
    <mergeCell ref="D195:J195"/>
    <mergeCell ref="K195:M195"/>
    <mergeCell ref="N195:O195"/>
    <mergeCell ref="P195:Q195"/>
    <mergeCell ref="B196:C196"/>
    <mergeCell ref="D196:J196"/>
    <mergeCell ref="K196:M196"/>
    <mergeCell ref="N196:O196"/>
    <mergeCell ref="P196:Q196"/>
    <mergeCell ref="B193:C193"/>
    <mergeCell ref="D193:J193"/>
    <mergeCell ref="K193:M193"/>
    <mergeCell ref="N193:O193"/>
    <mergeCell ref="P193:Q193"/>
    <mergeCell ref="B194:C194"/>
    <mergeCell ref="D194:J194"/>
    <mergeCell ref="K194:M194"/>
    <mergeCell ref="N194:O194"/>
    <mergeCell ref="P194:Q194"/>
    <mergeCell ref="B191:C191"/>
    <mergeCell ref="D191:J191"/>
    <mergeCell ref="K191:M191"/>
    <mergeCell ref="N191:O191"/>
    <mergeCell ref="P191:Q191"/>
    <mergeCell ref="B192:C192"/>
    <mergeCell ref="D192:J192"/>
    <mergeCell ref="K192:M192"/>
    <mergeCell ref="N192:O192"/>
    <mergeCell ref="P192:Q192"/>
    <mergeCell ref="P189:Q189"/>
    <mergeCell ref="B190:C190"/>
    <mergeCell ref="D190:J190"/>
    <mergeCell ref="K190:M190"/>
    <mergeCell ref="N190:O190"/>
    <mergeCell ref="P190:Q190"/>
    <mergeCell ref="B187:D187"/>
    <mergeCell ref="E187:F187"/>
    <mergeCell ref="G187:I187"/>
    <mergeCell ref="J187:O187"/>
    <mergeCell ref="D188:E188"/>
    <mergeCell ref="B189:C189"/>
    <mergeCell ref="D189:J189"/>
    <mergeCell ref="K189:M189"/>
    <mergeCell ref="N189:O189"/>
    <mergeCell ref="B185:C185"/>
    <mergeCell ref="D185:J185"/>
    <mergeCell ref="K185:M185"/>
    <mergeCell ref="N185:O185"/>
    <mergeCell ref="P185:Q185"/>
    <mergeCell ref="A186:G186"/>
    <mergeCell ref="H186:I186"/>
    <mergeCell ref="K186:M186"/>
    <mergeCell ref="N186:O186"/>
    <mergeCell ref="P186:Q186"/>
    <mergeCell ref="B183:C183"/>
    <mergeCell ref="D183:J183"/>
    <mergeCell ref="K183:M183"/>
    <mergeCell ref="N183:O183"/>
    <mergeCell ref="P183:Q183"/>
    <mergeCell ref="B184:C184"/>
    <mergeCell ref="D184:J184"/>
    <mergeCell ref="K184:M184"/>
    <mergeCell ref="N184:O184"/>
    <mergeCell ref="P184:Q184"/>
    <mergeCell ref="B181:C181"/>
    <mergeCell ref="D181:J181"/>
    <mergeCell ref="K181:M181"/>
    <mergeCell ref="N181:O181"/>
    <mergeCell ref="P181:Q181"/>
    <mergeCell ref="B182:C182"/>
    <mergeCell ref="D182:J182"/>
    <mergeCell ref="K182:M182"/>
    <mergeCell ref="N182:O182"/>
    <mergeCell ref="P182:Q182"/>
    <mergeCell ref="B179:C179"/>
    <mergeCell ref="D179:J179"/>
    <mergeCell ref="K179:M179"/>
    <mergeCell ref="N179:O179"/>
    <mergeCell ref="P179:Q179"/>
    <mergeCell ref="B180:C180"/>
    <mergeCell ref="D180:J180"/>
    <mergeCell ref="K180:M180"/>
    <mergeCell ref="N180:O180"/>
    <mergeCell ref="P180:Q180"/>
    <mergeCell ref="B177:C177"/>
    <mergeCell ref="D177:J177"/>
    <mergeCell ref="K177:M177"/>
    <mergeCell ref="N177:O177"/>
    <mergeCell ref="P177:Q177"/>
    <mergeCell ref="B178:C178"/>
    <mergeCell ref="D178:J178"/>
    <mergeCell ref="K178:M178"/>
    <mergeCell ref="N178:O178"/>
    <mergeCell ref="P178:Q178"/>
    <mergeCell ref="B175:C175"/>
    <mergeCell ref="D175:J175"/>
    <mergeCell ref="K175:M175"/>
    <mergeCell ref="N175:O175"/>
    <mergeCell ref="P175:Q175"/>
    <mergeCell ref="B176:C176"/>
    <mergeCell ref="D176:J176"/>
    <mergeCell ref="K176:M176"/>
    <mergeCell ref="N176:O176"/>
    <mergeCell ref="P176:Q176"/>
    <mergeCell ref="B173:C173"/>
    <mergeCell ref="D173:J173"/>
    <mergeCell ref="K173:M173"/>
    <mergeCell ref="N173:O173"/>
    <mergeCell ref="P173:Q173"/>
    <mergeCell ref="B174:C174"/>
    <mergeCell ref="D174:J174"/>
    <mergeCell ref="K174:M174"/>
    <mergeCell ref="N174:O174"/>
    <mergeCell ref="P174:Q174"/>
    <mergeCell ref="B171:C171"/>
    <mergeCell ref="D171:J171"/>
    <mergeCell ref="K171:M171"/>
    <mergeCell ref="N171:O171"/>
    <mergeCell ref="P171:Q171"/>
    <mergeCell ref="B172:C172"/>
    <mergeCell ref="D172:J172"/>
    <mergeCell ref="K172:M172"/>
    <mergeCell ref="N172:O172"/>
    <mergeCell ref="P172:Q172"/>
    <mergeCell ref="B169:C169"/>
    <mergeCell ref="D169:J169"/>
    <mergeCell ref="K169:M169"/>
    <mergeCell ref="N169:O169"/>
    <mergeCell ref="P169:Q169"/>
    <mergeCell ref="B170:C170"/>
    <mergeCell ref="D170:J170"/>
    <mergeCell ref="K170:M170"/>
    <mergeCell ref="N170:O170"/>
    <mergeCell ref="P170:Q170"/>
    <mergeCell ref="B167:C167"/>
    <mergeCell ref="D167:J167"/>
    <mergeCell ref="K167:M167"/>
    <mergeCell ref="N167:O167"/>
    <mergeCell ref="P167:Q167"/>
    <mergeCell ref="B168:C168"/>
    <mergeCell ref="D168:J168"/>
    <mergeCell ref="K168:M168"/>
    <mergeCell ref="N168:O168"/>
    <mergeCell ref="P168:Q168"/>
    <mergeCell ref="B165:C165"/>
    <mergeCell ref="D165:J165"/>
    <mergeCell ref="K165:M165"/>
    <mergeCell ref="N165:O165"/>
    <mergeCell ref="P165:Q165"/>
    <mergeCell ref="B166:C166"/>
    <mergeCell ref="D166:J166"/>
    <mergeCell ref="K166:M166"/>
    <mergeCell ref="N166:O166"/>
    <mergeCell ref="P166:Q166"/>
    <mergeCell ref="B163:C163"/>
    <mergeCell ref="D163:J163"/>
    <mergeCell ref="K163:M163"/>
    <mergeCell ref="N163:O163"/>
    <mergeCell ref="P163:Q163"/>
    <mergeCell ref="B164:C164"/>
    <mergeCell ref="D164:J164"/>
    <mergeCell ref="K164:M164"/>
    <mergeCell ref="N164:O164"/>
    <mergeCell ref="P164:Q164"/>
    <mergeCell ref="B161:C161"/>
    <mergeCell ref="D161:J161"/>
    <mergeCell ref="K161:M161"/>
    <mergeCell ref="N161:O161"/>
    <mergeCell ref="P161:Q161"/>
    <mergeCell ref="B162:C162"/>
    <mergeCell ref="D162:J162"/>
    <mergeCell ref="K162:M162"/>
    <mergeCell ref="N162:O162"/>
    <mergeCell ref="P162:Q162"/>
    <mergeCell ref="B159:C159"/>
    <mergeCell ref="D159:J159"/>
    <mergeCell ref="K159:M159"/>
    <mergeCell ref="N159:O159"/>
    <mergeCell ref="P159:Q159"/>
    <mergeCell ref="B160:C160"/>
    <mergeCell ref="D160:J160"/>
    <mergeCell ref="K160:M160"/>
    <mergeCell ref="N160:O160"/>
    <mergeCell ref="P160:Q160"/>
    <mergeCell ref="B157:C157"/>
    <mergeCell ref="D157:J157"/>
    <mergeCell ref="K157:M157"/>
    <mergeCell ref="N157:O157"/>
    <mergeCell ref="P157:Q157"/>
    <mergeCell ref="B158:C158"/>
    <mergeCell ref="D158:J158"/>
    <mergeCell ref="K158:M158"/>
    <mergeCell ref="N158:O158"/>
    <mergeCell ref="P158:Q158"/>
    <mergeCell ref="P155:Q155"/>
    <mergeCell ref="B156:C156"/>
    <mergeCell ref="D156:J156"/>
    <mergeCell ref="K156:M156"/>
    <mergeCell ref="N156:O156"/>
    <mergeCell ref="P156:Q156"/>
    <mergeCell ref="B153:D153"/>
    <mergeCell ref="E153:F153"/>
    <mergeCell ref="G153:I153"/>
    <mergeCell ref="J153:O153"/>
    <mergeCell ref="D154:E154"/>
    <mergeCell ref="B155:C155"/>
    <mergeCell ref="D155:J155"/>
    <mergeCell ref="K155:M155"/>
    <mergeCell ref="N155:O155"/>
    <mergeCell ref="B151:C151"/>
    <mergeCell ref="D151:J151"/>
    <mergeCell ref="K151:M151"/>
    <mergeCell ref="N151:O151"/>
    <mergeCell ref="P151:Q151"/>
    <mergeCell ref="A152:G152"/>
    <mergeCell ref="H152:I152"/>
    <mergeCell ref="K152:M152"/>
    <mergeCell ref="N152:O152"/>
    <mergeCell ref="P152:Q152"/>
    <mergeCell ref="B149:C149"/>
    <mergeCell ref="D149:J149"/>
    <mergeCell ref="K149:M149"/>
    <mergeCell ref="N149:O149"/>
    <mergeCell ref="P149:Q149"/>
    <mergeCell ref="B150:C150"/>
    <mergeCell ref="D150:J150"/>
    <mergeCell ref="K150:M150"/>
    <mergeCell ref="N150:O150"/>
    <mergeCell ref="P150:Q150"/>
    <mergeCell ref="B147:C147"/>
    <mergeCell ref="D147:J147"/>
    <mergeCell ref="K147:M147"/>
    <mergeCell ref="N147:O147"/>
    <mergeCell ref="P147:Q147"/>
    <mergeCell ref="B148:C148"/>
    <mergeCell ref="D148:J148"/>
    <mergeCell ref="K148:M148"/>
    <mergeCell ref="N148:O148"/>
    <mergeCell ref="P148:Q148"/>
    <mergeCell ref="B145:C145"/>
    <mergeCell ref="D145:J145"/>
    <mergeCell ref="K145:M145"/>
    <mergeCell ref="N145:O145"/>
    <mergeCell ref="P145:Q145"/>
    <mergeCell ref="B146:C146"/>
    <mergeCell ref="D146:J146"/>
    <mergeCell ref="K146:M146"/>
    <mergeCell ref="N146:O146"/>
    <mergeCell ref="P146:Q146"/>
    <mergeCell ref="P143:Q143"/>
    <mergeCell ref="B144:C144"/>
    <mergeCell ref="D144:J144"/>
    <mergeCell ref="K144:M144"/>
    <mergeCell ref="N144:O144"/>
    <mergeCell ref="P144:Q144"/>
    <mergeCell ref="B141:D141"/>
    <mergeCell ref="E141:F141"/>
    <mergeCell ref="G141:I141"/>
    <mergeCell ref="J141:O141"/>
    <mergeCell ref="D142:E142"/>
    <mergeCell ref="B143:C143"/>
    <mergeCell ref="D143:J143"/>
    <mergeCell ref="K143:M143"/>
    <mergeCell ref="N143:O143"/>
    <mergeCell ref="B139:C139"/>
    <mergeCell ref="D139:J139"/>
    <mergeCell ref="K139:M139"/>
    <mergeCell ref="N139:O139"/>
    <mergeCell ref="P139:Q139"/>
    <mergeCell ref="A140:G140"/>
    <mergeCell ref="H140:I140"/>
    <mergeCell ref="K140:M140"/>
    <mergeCell ref="N140:O140"/>
    <mergeCell ref="P140:Q140"/>
    <mergeCell ref="B137:C137"/>
    <mergeCell ref="D137:J137"/>
    <mergeCell ref="K137:M137"/>
    <mergeCell ref="N137:O137"/>
    <mergeCell ref="P137:Q137"/>
    <mergeCell ref="B138:C138"/>
    <mergeCell ref="D138:J138"/>
    <mergeCell ref="K138:M138"/>
    <mergeCell ref="N138:O138"/>
    <mergeCell ref="P138:Q138"/>
    <mergeCell ref="B135:C135"/>
    <mergeCell ref="D135:J135"/>
    <mergeCell ref="K135:M135"/>
    <mergeCell ref="N135:O135"/>
    <mergeCell ref="P135:Q135"/>
    <mergeCell ref="B136:C136"/>
    <mergeCell ref="D136:J136"/>
    <mergeCell ref="K136:M136"/>
    <mergeCell ref="N136:O136"/>
    <mergeCell ref="P136:Q136"/>
    <mergeCell ref="B133:C133"/>
    <mergeCell ref="D133:J133"/>
    <mergeCell ref="K133:M133"/>
    <mergeCell ref="N133:O133"/>
    <mergeCell ref="P133:Q133"/>
    <mergeCell ref="B134:C134"/>
    <mergeCell ref="D134:J134"/>
    <mergeCell ref="K134:M134"/>
    <mergeCell ref="N134:O134"/>
    <mergeCell ref="P134:Q134"/>
    <mergeCell ref="B131:C131"/>
    <mergeCell ref="D131:J131"/>
    <mergeCell ref="K131:M131"/>
    <mergeCell ref="N131:O131"/>
    <mergeCell ref="P131:Q131"/>
    <mergeCell ref="B132:C132"/>
    <mergeCell ref="D132:J132"/>
    <mergeCell ref="K132:M132"/>
    <mergeCell ref="N132:O132"/>
    <mergeCell ref="P132:Q132"/>
    <mergeCell ref="P129:Q129"/>
    <mergeCell ref="B130:C130"/>
    <mergeCell ref="D130:J130"/>
    <mergeCell ref="K130:M130"/>
    <mergeCell ref="N130:O130"/>
    <mergeCell ref="P130:Q130"/>
    <mergeCell ref="B127:D127"/>
    <mergeCell ref="E127:F127"/>
    <mergeCell ref="G127:I127"/>
    <mergeCell ref="J127:O127"/>
    <mergeCell ref="D128:E128"/>
    <mergeCell ref="B129:C129"/>
    <mergeCell ref="D129:J129"/>
    <mergeCell ref="K129:M129"/>
    <mergeCell ref="N129:O129"/>
    <mergeCell ref="B125:C125"/>
    <mergeCell ref="D125:J125"/>
    <mergeCell ref="K125:M125"/>
    <mergeCell ref="N125:O125"/>
    <mergeCell ref="P125:Q125"/>
    <mergeCell ref="A126:G126"/>
    <mergeCell ref="H126:I126"/>
    <mergeCell ref="K126:M126"/>
    <mergeCell ref="N126:O126"/>
    <mergeCell ref="P126:Q126"/>
    <mergeCell ref="B123:C123"/>
    <mergeCell ref="D123:J123"/>
    <mergeCell ref="K123:M123"/>
    <mergeCell ref="N123:O123"/>
    <mergeCell ref="P123:Q123"/>
    <mergeCell ref="B124:C124"/>
    <mergeCell ref="D124:J124"/>
    <mergeCell ref="K124:M124"/>
    <mergeCell ref="N124:O124"/>
    <mergeCell ref="P124:Q124"/>
    <mergeCell ref="B121:C121"/>
    <mergeCell ref="D121:J121"/>
    <mergeCell ref="K121:M121"/>
    <mergeCell ref="N121:O121"/>
    <mergeCell ref="P121:Q121"/>
    <mergeCell ref="B122:C122"/>
    <mergeCell ref="D122:J122"/>
    <mergeCell ref="K122:M122"/>
    <mergeCell ref="N122:O122"/>
    <mergeCell ref="P122:Q122"/>
    <mergeCell ref="D119:E119"/>
    <mergeCell ref="B120:C120"/>
    <mergeCell ref="D120:J120"/>
    <mergeCell ref="K120:M120"/>
    <mergeCell ref="N120:O120"/>
    <mergeCell ref="P120:Q120"/>
    <mergeCell ref="A117:G117"/>
    <mergeCell ref="H117:I117"/>
    <mergeCell ref="K117:M117"/>
    <mergeCell ref="N117:O117"/>
    <mergeCell ref="P117:Q117"/>
    <mergeCell ref="B118:D118"/>
    <mergeCell ref="E118:F118"/>
    <mergeCell ref="G118:I118"/>
    <mergeCell ref="J118:O118"/>
    <mergeCell ref="B115:C115"/>
    <mergeCell ref="D115:J115"/>
    <mergeCell ref="K115:M115"/>
    <mergeCell ref="N115:O115"/>
    <mergeCell ref="P115:Q115"/>
    <mergeCell ref="B116:C116"/>
    <mergeCell ref="D116:J116"/>
    <mergeCell ref="K116:M116"/>
    <mergeCell ref="N116:O116"/>
    <mergeCell ref="P116:Q116"/>
    <mergeCell ref="B113:C113"/>
    <mergeCell ref="D113:J113"/>
    <mergeCell ref="K113:M113"/>
    <mergeCell ref="N113:O113"/>
    <mergeCell ref="P113:Q113"/>
    <mergeCell ref="B114:C114"/>
    <mergeCell ref="D114:J114"/>
    <mergeCell ref="K114:M114"/>
    <mergeCell ref="N114:O114"/>
    <mergeCell ref="P114:Q114"/>
    <mergeCell ref="B111:C111"/>
    <mergeCell ref="D111:J111"/>
    <mergeCell ref="K111:M111"/>
    <mergeCell ref="N111:O111"/>
    <mergeCell ref="P111:Q111"/>
    <mergeCell ref="B112:C112"/>
    <mergeCell ref="D112:J112"/>
    <mergeCell ref="K112:M112"/>
    <mergeCell ref="N112:O112"/>
    <mergeCell ref="P112:Q112"/>
    <mergeCell ref="B109:C109"/>
    <mergeCell ref="D109:J109"/>
    <mergeCell ref="K109:M109"/>
    <mergeCell ref="N109:O109"/>
    <mergeCell ref="P109:Q109"/>
    <mergeCell ref="B110:C110"/>
    <mergeCell ref="D110:J110"/>
    <mergeCell ref="K110:M110"/>
    <mergeCell ref="N110:O110"/>
    <mergeCell ref="P110:Q110"/>
    <mergeCell ref="B107:C107"/>
    <mergeCell ref="D107:J107"/>
    <mergeCell ref="K107:M107"/>
    <mergeCell ref="N107:O107"/>
    <mergeCell ref="P107:Q107"/>
    <mergeCell ref="B108:C108"/>
    <mergeCell ref="D108:J108"/>
    <mergeCell ref="K108:M108"/>
    <mergeCell ref="N108:O108"/>
    <mergeCell ref="P108:Q108"/>
    <mergeCell ref="B105:C105"/>
    <mergeCell ref="D105:J105"/>
    <mergeCell ref="K105:M105"/>
    <mergeCell ref="N105:O105"/>
    <mergeCell ref="P105:Q105"/>
    <mergeCell ref="B106:C106"/>
    <mergeCell ref="D106:J106"/>
    <mergeCell ref="K106:M106"/>
    <mergeCell ref="N106:O106"/>
    <mergeCell ref="P106:Q106"/>
    <mergeCell ref="B103:C103"/>
    <mergeCell ref="D103:J103"/>
    <mergeCell ref="K103:M103"/>
    <mergeCell ref="N103:O103"/>
    <mergeCell ref="P103:Q103"/>
    <mergeCell ref="B104:C104"/>
    <mergeCell ref="D104:J104"/>
    <mergeCell ref="K104:M104"/>
    <mergeCell ref="N104:O104"/>
    <mergeCell ref="P104:Q104"/>
    <mergeCell ref="B101:C101"/>
    <mergeCell ref="D101:J101"/>
    <mergeCell ref="K101:M101"/>
    <mergeCell ref="N101:O101"/>
    <mergeCell ref="P101:Q101"/>
    <mergeCell ref="B102:C102"/>
    <mergeCell ref="D102:J102"/>
    <mergeCell ref="K102:M102"/>
    <mergeCell ref="N102:O102"/>
    <mergeCell ref="P102:Q102"/>
    <mergeCell ref="D99:E99"/>
    <mergeCell ref="B100:C100"/>
    <mergeCell ref="D100:J100"/>
    <mergeCell ref="K100:M100"/>
    <mergeCell ref="N100:O100"/>
    <mergeCell ref="P100:Q100"/>
    <mergeCell ref="A97:G97"/>
    <mergeCell ref="H97:I97"/>
    <mergeCell ref="K97:M97"/>
    <mergeCell ref="N97:O97"/>
    <mergeCell ref="P97:Q97"/>
    <mergeCell ref="B98:D98"/>
    <mergeCell ref="E98:F98"/>
    <mergeCell ref="G98:I98"/>
    <mergeCell ref="J98:O98"/>
    <mergeCell ref="P95:Q95"/>
    <mergeCell ref="B96:C96"/>
    <mergeCell ref="D96:J96"/>
    <mergeCell ref="K96:M96"/>
    <mergeCell ref="N96:O96"/>
    <mergeCell ref="P96:Q96"/>
    <mergeCell ref="B93:D93"/>
    <mergeCell ref="E93:F93"/>
    <mergeCell ref="G93:I93"/>
    <mergeCell ref="J93:O93"/>
    <mergeCell ref="D94:E94"/>
    <mergeCell ref="B95:C95"/>
    <mergeCell ref="D95:J95"/>
    <mergeCell ref="K95:M95"/>
    <mergeCell ref="N95:O95"/>
    <mergeCell ref="B91:C91"/>
    <mergeCell ref="D91:J91"/>
    <mergeCell ref="K91:M91"/>
    <mergeCell ref="N91:O91"/>
    <mergeCell ref="P91:Q91"/>
    <mergeCell ref="A92:G92"/>
    <mergeCell ref="H92:I92"/>
    <mergeCell ref="K92:M92"/>
    <mergeCell ref="N92:O92"/>
    <mergeCell ref="P92:Q92"/>
    <mergeCell ref="B89:C89"/>
    <mergeCell ref="D89:J89"/>
    <mergeCell ref="K89:M89"/>
    <mergeCell ref="N89:O89"/>
    <mergeCell ref="P89:Q89"/>
    <mergeCell ref="B90:C90"/>
    <mergeCell ref="D90:J90"/>
    <mergeCell ref="K90:M90"/>
    <mergeCell ref="N90:O90"/>
    <mergeCell ref="P90:Q90"/>
    <mergeCell ref="B87:C87"/>
    <mergeCell ref="D87:J87"/>
    <mergeCell ref="K87:M87"/>
    <mergeCell ref="N87:O87"/>
    <mergeCell ref="P87:Q87"/>
    <mergeCell ref="B88:C88"/>
    <mergeCell ref="D88:J88"/>
    <mergeCell ref="K88:M88"/>
    <mergeCell ref="N88:O88"/>
    <mergeCell ref="P88:Q88"/>
    <mergeCell ref="D85:E85"/>
    <mergeCell ref="B86:C86"/>
    <mergeCell ref="D86:J86"/>
    <mergeCell ref="K86:M86"/>
    <mergeCell ref="N86:O86"/>
    <mergeCell ref="P86:Q86"/>
    <mergeCell ref="A83:G83"/>
    <mergeCell ref="H83:I83"/>
    <mergeCell ref="K83:M83"/>
    <mergeCell ref="N83:O83"/>
    <mergeCell ref="P83:Q83"/>
    <mergeCell ref="B84:D84"/>
    <mergeCell ref="E84:F84"/>
    <mergeCell ref="G84:I84"/>
    <mergeCell ref="J84:O84"/>
    <mergeCell ref="B81:C81"/>
    <mergeCell ref="D81:J81"/>
    <mergeCell ref="K81:M81"/>
    <mergeCell ref="N81:O81"/>
    <mergeCell ref="P81:Q81"/>
    <mergeCell ref="B82:C82"/>
    <mergeCell ref="D82:J82"/>
    <mergeCell ref="K82:M82"/>
    <mergeCell ref="N82:O82"/>
    <mergeCell ref="P82:Q82"/>
    <mergeCell ref="B79:C79"/>
    <mergeCell ref="D79:J79"/>
    <mergeCell ref="K79:M79"/>
    <mergeCell ref="N79:O79"/>
    <mergeCell ref="P79:Q79"/>
    <mergeCell ref="B80:C80"/>
    <mergeCell ref="D80:J80"/>
    <mergeCell ref="K80:M80"/>
    <mergeCell ref="N80:O80"/>
    <mergeCell ref="P80:Q80"/>
    <mergeCell ref="D77:E77"/>
    <mergeCell ref="B78:C78"/>
    <mergeCell ref="D78:J78"/>
    <mergeCell ref="K78:M78"/>
    <mergeCell ref="N78:O78"/>
    <mergeCell ref="P78:Q78"/>
    <mergeCell ref="A75:G75"/>
    <mergeCell ref="H75:I75"/>
    <mergeCell ref="K75:M75"/>
    <mergeCell ref="N75:O75"/>
    <mergeCell ref="P75:Q75"/>
    <mergeCell ref="B76:D76"/>
    <mergeCell ref="E76:F76"/>
    <mergeCell ref="G76:I76"/>
    <mergeCell ref="J76:O76"/>
    <mergeCell ref="B73:C73"/>
    <mergeCell ref="D73:J73"/>
    <mergeCell ref="K73:M73"/>
    <mergeCell ref="N73:O73"/>
    <mergeCell ref="P73:Q73"/>
    <mergeCell ref="B74:C74"/>
    <mergeCell ref="D74:J74"/>
    <mergeCell ref="K74:M74"/>
    <mergeCell ref="N74:O74"/>
    <mergeCell ref="P74:Q74"/>
    <mergeCell ref="D71:E71"/>
    <mergeCell ref="B72:C72"/>
    <mergeCell ref="D72:J72"/>
    <mergeCell ref="K72:M72"/>
    <mergeCell ref="N72:O72"/>
    <mergeCell ref="P72:Q72"/>
    <mergeCell ref="A69:G69"/>
    <mergeCell ref="H69:I69"/>
    <mergeCell ref="K69:M69"/>
    <mergeCell ref="N69:O69"/>
    <mergeCell ref="P69:Q69"/>
    <mergeCell ref="B70:D70"/>
    <mergeCell ref="E70:F70"/>
    <mergeCell ref="G70:I70"/>
    <mergeCell ref="J70:O70"/>
    <mergeCell ref="B67:C67"/>
    <mergeCell ref="D67:J67"/>
    <mergeCell ref="K67:M67"/>
    <mergeCell ref="N67:O67"/>
    <mergeCell ref="P67:Q67"/>
    <mergeCell ref="B68:C68"/>
    <mergeCell ref="D68:J68"/>
    <mergeCell ref="K68:M68"/>
    <mergeCell ref="N68:O68"/>
    <mergeCell ref="P68:Q68"/>
    <mergeCell ref="B65:C65"/>
    <mergeCell ref="D65:J65"/>
    <mergeCell ref="K65:M65"/>
    <mergeCell ref="N65:O65"/>
    <mergeCell ref="P65:Q65"/>
    <mergeCell ref="B66:C66"/>
    <mergeCell ref="D66:J66"/>
    <mergeCell ref="K66:M66"/>
    <mergeCell ref="N66:O66"/>
    <mergeCell ref="P66:Q66"/>
    <mergeCell ref="D63:E63"/>
    <mergeCell ref="B64:C64"/>
    <mergeCell ref="D64:J64"/>
    <mergeCell ref="K64:M64"/>
    <mergeCell ref="N64:O64"/>
    <mergeCell ref="P64:Q64"/>
    <mergeCell ref="A61:G61"/>
    <mergeCell ref="H61:I61"/>
    <mergeCell ref="K61:M61"/>
    <mergeCell ref="N61:O61"/>
    <mergeCell ref="P61:Q61"/>
    <mergeCell ref="B62:D62"/>
    <mergeCell ref="E62:F62"/>
    <mergeCell ref="G62:I62"/>
    <mergeCell ref="J62:O62"/>
    <mergeCell ref="B59:C59"/>
    <mergeCell ref="D59:J59"/>
    <mergeCell ref="K59:M59"/>
    <mergeCell ref="N59:O59"/>
    <mergeCell ref="P59:Q59"/>
    <mergeCell ref="B60:C60"/>
    <mergeCell ref="D60:J60"/>
    <mergeCell ref="K60:M60"/>
    <mergeCell ref="N60:O60"/>
    <mergeCell ref="P60:Q60"/>
    <mergeCell ref="B57:C57"/>
    <mergeCell ref="D57:J57"/>
    <mergeCell ref="K57:M57"/>
    <mergeCell ref="N57:O57"/>
    <mergeCell ref="P57:Q57"/>
    <mergeCell ref="B58:C58"/>
    <mergeCell ref="D58:J58"/>
    <mergeCell ref="K58:M58"/>
    <mergeCell ref="N58:O58"/>
    <mergeCell ref="P58:Q58"/>
    <mergeCell ref="B55:C55"/>
    <mergeCell ref="D55:J55"/>
    <mergeCell ref="K55:M55"/>
    <mergeCell ref="N55:O55"/>
    <mergeCell ref="P55:Q55"/>
    <mergeCell ref="B56:C56"/>
    <mergeCell ref="D56:J56"/>
    <mergeCell ref="K56:M56"/>
    <mergeCell ref="N56:O56"/>
    <mergeCell ref="P56:Q56"/>
    <mergeCell ref="B53:C53"/>
    <mergeCell ref="D53:J53"/>
    <mergeCell ref="K53:M53"/>
    <mergeCell ref="N53:O53"/>
    <mergeCell ref="P53:Q53"/>
    <mergeCell ref="B54:C54"/>
    <mergeCell ref="D54:J54"/>
    <mergeCell ref="K54:M54"/>
    <mergeCell ref="N54:O54"/>
    <mergeCell ref="P54:Q54"/>
    <mergeCell ref="B51:C51"/>
    <mergeCell ref="D51:J51"/>
    <mergeCell ref="K51:M51"/>
    <mergeCell ref="N51:O51"/>
    <mergeCell ref="P51:Q51"/>
    <mergeCell ref="B52:C52"/>
    <mergeCell ref="D52:J52"/>
    <mergeCell ref="K52:M52"/>
    <mergeCell ref="N52:O52"/>
    <mergeCell ref="P52:Q52"/>
    <mergeCell ref="B49:C49"/>
    <mergeCell ref="D49:J49"/>
    <mergeCell ref="K49:M49"/>
    <mergeCell ref="N49:O49"/>
    <mergeCell ref="P49:Q49"/>
    <mergeCell ref="B50:C50"/>
    <mergeCell ref="D50:J50"/>
    <mergeCell ref="K50:M50"/>
    <mergeCell ref="N50:O50"/>
    <mergeCell ref="P50:Q50"/>
    <mergeCell ref="B47:C47"/>
    <mergeCell ref="D47:J47"/>
    <mergeCell ref="K47:M47"/>
    <mergeCell ref="N47:O47"/>
    <mergeCell ref="P47:Q47"/>
    <mergeCell ref="B48:C48"/>
    <mergeCell ref="D48:J48"/>
    <mergeCell ref="K48:M48"/>
    <mergeCell ref="N48:O48"/>
    <mergeCell ref="P48:Q48"/>
    <mergeCell ref="B45:C45"/>
    <mergeCell ref="D45:J45"/>
    <mergeCell ref="K45:M45"/>
    <mergeCell ref="N45:O45"/>
    <mergeCell ref="P45:Q45"/>
    <mergeCell ref="B46:C46"/>
    <mergeCell ref="D46:J46"/>
    <mergeCell ref="K46:M46"/>
    <mergeCell ref="N46:O46"/>
    <mergeCell ref="P46:Q46"/>
    <mergeCell ref="B43:C43"/>
    <mergeCell ref="D43:J43"/>
    <mergeCell ref="K43:M43"/>
    <mergeCell ref="N43:O43"/>
    <mergeCell ref="P43:Q43"/>
    <mergeCell ref="B44:C44"/>
    <mergeCell ref="D44:J44"/>
    <mergeCell ref="K44:M44"/>
    <mergeCell ref="N44:O44"/>
    <mergeCell ref="P44:Q44"/>
    <mergeCell ref="B41:C41"/>
    <mergeCell ref="D41:J41"/>
    <mergeCell ref="K41:M41"/>
    <mergeCell ref="N41:O41"/>
    <mergeCell ref="P41:Q41"/>
    <mergeCell ref="B42:C42"/>
    <mergeCell ref="D42:J42"/>
    <mergeCell ref="K42:M42"/>
    <mergeCell ref="N42:O42"/>
    <mergeCell ref="P42:Q42"/>
    <mergeCell ref="B39:C39"/>
    <mergeCell ref="D39:J39"/>
    <mergeCell ref="K39:M39"/>
    <mergeCell ref="N39:O39"/>
    <mergeCell ref="P39:Q39"/>
    <mergeCell ref="B40:C40"/>
    <mergeCell ref="D40:J40"/>
    <mergeCell ref="K40:M40"/>
    <mergeCell ref="N40:O40"/>
    <mergeCell ref="P40:Q40"/>
    <mergeCell ref="B37:C37"/>
    <mergeCell ref="D37:J37"/>
    <mergeCell ref="K37:M37"/>
    <mergeCell ref="N37:O37"/>
    <mergeCell ref="P37:Q37"/>
    <mergeCell ref="B38:C38"/>
    <mergeCell ref="D38:J38"/>
    <mergeCell ref="K38:M38"/>
    <mergeCell ref="N38:O38"/>
    <mergeCell ref="P38:Q38"/>
    <mergeCell ref="B35:C35"/>
    <mergeCell ref="D35:J35"/>
    <mergeCell ref="K35:M35"/>
    <mergeCell ref="N35:O35"/>
    <mergeCell ref="P35:Q35"/>
    <mergeCell ref="B36:C36"/>
    <mergeCell ref="D36:J36"/>
    <mergeCell ref="K36:M36"/>
    <mergeCell ref="N36:O36"/>
    <mergeCell ref="P36:Q36"/>
    <mergeCell ref="B33:C33"/>
    <mergeCell ref="D33:J33"/>
    <mergeCell ref="K33:M33"/>
    <mergeCell ref="N33:O33"/>
    <mergeCell ref="P33:Q33"/>
    <mergeCell ref="B34:C34"/>
    <mergeCell ref="D34:J34"/>
    <mergeCell ref="K34:M34"/>
    <mergeCell ref="N34:O34"/>
    <mergeCell ref="P34:Q34"/>
    <mergeCell ref="P31:Q31"/>
    <mergeCell ref="B32:C32"/>
    <mergeCell ref="D32:J32"/>
    <mergeCell ref="K32:M32"/>
    <mergeCell ref="N32:O32"/>
    <mergeCell ref="P32:Q32"/>
    <mergeCell ref="B29:D29"/>
    <mergeCell ref="E29:F29"/>
    <mergeCell ref="G29:I29"/>
    <mergeCell ref="J29:O29"/>
    <mergeCell ref="D30:E30"/>
    <mergeCell ref="B31:C31"/>
    <mergeCell ref="D31:J31"/>
    <mergeCell ref="K31:M31"/>
    <mergeCell ref="N31:O31"/>
    <mergeCell ref="B27:C27"/>
    <mergeCell ref="D27:J27"/>
    <mergeCell ref="K27:M27"/>
    <mergeCell ref="N27:O27"/>
    <mergeCell ref="P27:Q27"/>
    <mergeCell ref="A28:G28"/>
    <mergeCell ref="H28:I28"/>
    <mergeCell ref="K28:M28"/>
    <mergeCell ref="N28:O28"/>
    <mergeCell ref="P28:Q28"/>
    <mergeCell ref="B25:C25"/>
    <mergeCell ref="D25:J25"/>
    <mergeCell ref="K25:M25"/>
    <mergeCell ref="N25:O25"/>
    <mergeCell ref="P25:Q25"/>
    <mergeCell ref="B26:C26"/>
    <mergeCell ref="D26:J26"/>
    <mergeCell ref="K26:M26"/>
    <mergeCell ref="N26:O26"/>
    <mergeCell ref="P26:Q26"/>
    <mergeCell ref="B23:C23"/>
    <mergeCell ref="D23:J23"/>
    <mergeCell ref="K23:M23"/>
    <mergeCell ref="N23:O23"/>
    <mergeCell ref="P23:Q23"/>
    <mergeCell ref="B24:C24"/>
    <mergeCell ref="D24:J24"/>
    <mergeCell ref="K24:M24"/>
    <mergeCell ref="N24:O24"/>
    <mergeCell ref="P24:Q24"/>
    <mergeCell ref="B21:C21"/>
    <mergeCell ref="D21:J21"/>
    <mergeCell ref="K21:M21"/>
    <mergeCell ref="N21:O21"/>
    <mergeCell ref="P21:Q21"/>
    <mergeCell ref="B22:C22"/>
    <mergeCell ref="D22:J22"/>
    <mergeCell ref="K22:M22"/>
    <mergeCell ref="N22:O22"/>
    <mergeCell ref="P22:Q22"/>
    <mergeCell ref="B19:C19"/>
    <mergeCell ref="D19:J19"/>
    <mergeCell ref="K19:M19"/>
    <mergeCell ref="N19:O19"/>
    <mergeCell ref="P19:Q19"/>
    <mergeCell ref="B20:C20"/>
    <mergeCell ref="D20:J20"/>
    <mergeCell ref="K20:M20"/>
    <mergeCell ref="N20:O20"/>
    <mergeCell ref="P20:Q20"/>
    <mergeCell ref="B17:C17"/>
    <mergeCell ref="D17:J17"/>
    <mergeCell ref="K17:M17"/>
    <mergeCell ref="N17:O17"/>
    <mergeCell ref="P17:Q17"/>
    <mergeCell ref="B18:C18"/>
    <mergeCell ref="D18:J18"/>
    <mergeCell ref="K18:M18"/>
    <mergeCell ref="N18:O18"/>
    <mergeCell ref="P18:Q18"/>
    <mergeCell ref="B15:C15"/>
    <mergeCell ref="D15:J15"/>
    <mergeCell ref="K15:M15"/>
    <mergeCell ref="N15:O15"/>
    <mergeCell ref="P15:Q15"/>
    <mergeCell ref="B16:C16"/>
    <mergeCell ref="D16:J16"/>
    <mergeCell ref="K16:M16"/>
    <mergeCell ref="N16:O16"/>
    <mergeCell ref="P16:Q16"/>
    <mergeCell ref="B13:C13"/>
    <mergeCell ref="D13:J13"/>
    <mergeCell ref="K13:M13"/>
    <mergeCell ref="N13:O13"/>
    <mergeCell ref="P13:Q13"/>
    <mergeCell ref="B14:C14"/>
    <mergeCell ref="D14:J14"/>
    <mergeCell ref="K14:M14"/>
    <mergeCell ref="N14:O14"/>
    <mergeCell ref="P14:Q14"/>
    <mergeCell ref="B11:C11"/>
    <mergeCell ref="D11:J11"/>
    <mergeCell ref="K11:M11"/>
    <mergeCell ref="N11:O11"/>
    <mergeCell ref="P11:Q11"/>
    <mergeCell ref="B12:C12"/>
    <mergeCell ref="D12:J12"/>
    <mergeCell ref="K12:M12"/>
    <mergeCell ref="N12:O12"/>
    <mergeCell ref="P12:Q12"/>
    <mergeCell ref="D9:E9"/>
    <mergeCell ref="B10:C10"/>
    <mergeCell ref="D10:J10"/>
    <mergeCell ref="K10:M10"/>
    <mergeCell ref="N10:O10"/>
    <mergeCell ref="P10:Q10"/>
    <mergeCell ref="B7:C7"/>
    <mergeCell ref="E7:F7"/>
    <mergeCell ref="I7:K7"/>
    <mergeCell ref="L7:M7"/>
    <mergeCell ref="B8:D8"/>
    <mergeCell ref="E8:F8"/>
    <mergeCell ref="G8:I8"/>
    <mergeCell ref="J8:O8"/>
    <mergeCell ref="B5:D5"/>
    <mergeCell ref="E5:F5"/>
    <mergeCell ref="I5:K5"/>
    <mergeCell ref="L5:M5"/>
    <mergeCell ref="B6:D6"/>
    <mergeCell ref="E6:F6"/>
    <mergeCell ref="I6:K6"/>
    <mergeCell ref="L6:M6"/>
    <mergeCell ref="C1:D1"/>
    <mergeCell ref="F1:O1"/>
    <mergeCell ref="C2:D2"/>
    <mergeCell ref="A3:E3"/>
    <mergeCell ref="F3:O3"/>
    <mergeCell ref="B4:D4"/>
    <mergeCell ref="E4:F4"/>
    <mergeCell ref="I4:K4"/>
    <mergeCell ref="L4:M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d78b14-c4b0-47e7-b368-ce227d2d4ea2">
      <Terms xmlns="http://schemas.microsoft.com/office/infopath/2007/PartnerControls"/>
    </lcf76f155ced4ddcb4097134ff3c332f>
    <TaxCatchAll xmlns="80a61691-f665-419d-9a1b-20c49cb87db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82B015169D5448873CA1AB788C5F44" ma:contentTypeVersion="16" ma:contentTypeDescription="Create a new document." ma:contentTypeScope="" ma:versionID="962e957919b8178f587fbdfb233a187c">
  <xsd:schema xmlns:xsd="http://www.w3.org/2001/XMLSchema" xmlns:xs="http://www.w3.org/2001/XMLSchema" xmlns:p="http://schemas.microsoft.com/office/2006/metadata/properties" xmlns:ns2="6fd78b14-c4b0-47e7-b368-ce227d2d4ea2" xmlns:ns3="80a61691-f665-419d-9a1b-20c49cb87db2" targetNamespace="http://schemas.microsoft.com/office/2006/metadata/properties" ma:root="true" ma:fieldsID="30feb633718a3023603fbba37f12b1c1" ns2:_="" ns3:_="">
    <xsd:import namespace="6fd78b14-c4b0-47e7-b368-ce227d2d4ea2"/>
    <xsd:import namespace="80a61691-f665-419d-9a1b-20c49cb87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d78b14-c4b0-47e7-b368-ce227d2d4e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3e6748a-f2fd-4b9c-ba3d-af18f82a35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a61691-f665-419d-9a1b-20c49cb87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5765687-5fd9-444f-875c-96687c7368fb}" ma:internalName="TaxCatchAll" ma:showField="CatchAllData" ma:web="80a61691-f665-419d-9a1b-20c49cb87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F10A1F-197C-47D6-8492-8DAED80593D1}">
  <ds:schemaRefs>
    <ds:schemaRef ds:uri="http://schemas.microsoft.com/office/infopath/2007/PartnerControls"/>
    <ds:schemaRef ds:uri="6fd78b14-c4b0-47e7-b368-ce227d2d4ea2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80a61691-f665-419d-9a1b-20c49cb87db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1896553-C73B-496B-A093-0F7BF4FAE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D006F1-45C6-49D5-AD81-CC24D2FDFC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d78b14-c4b0-47e7-b368-ce227d2d4ea2"/>
    <ds:schemaRef ds:uri="80a61691-f665-419d-9a1b-20c49cb87d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Dashboard </vt:lpstr>
      <vt:lpstr>Bank Rec</vt:lpstr>
      <vt:lpstr>WTC Inc &amp; Exp</vt:lpstr>
      <vt:lpstr>TPC Inc &amp; Exp</vt:lpstr>
      <vt:lpstr>Debtors Summary</vt:lpstr>
      <vt:lpstr>Investments</vt:lpstr>
      <vt:lpstr>Contingency</vt:lpstr>
      <vt:lpstr>WTC Admin</vt:lpstr>
      <vt:lpstr>Town Centre </vt:lpstr>
      <vt:lpstr>Infrastructure</vt:lpstr>
      <vt:lpstr>Priory Charity</vt:lpstr>
      <vt:lpstr>Lido Phase 1 </vt:lpstr>
      <vt:lpstr>Lido Phase 2</vt:lpstr>
      <vt:lpstr>Bank Rec Pivot </vt:lpstr>
      <vt:lpstr>Debtors WTC Pivot</vt:lpstr>
      <vt:lpstr>Debtors WPT Pivot </vt:lpstr>
      <vt:lpstr>Debtors WPC Pivot </vt:lpstr>
      <vt:lpstr>WTC Dept May 21</vt:lpstr>
      <vt:lpstr>WPT Dept Analysis</vt:lpstr>
      <vt:lpstr>WTC Dept Cumulative </vt:lpstr>
      <vt:lpstr>'Bank Rec'!Print_Area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2023-06-01T15:12:36Z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0x0101007082B015169D5448873CA1AB788C5F44</vt:lpwstr>
  </property>
  <property fmtid="{D5CDD505-2E9C-101B-9397-08002B2CF9AE}" pid="3" name="MediaServiceImageTags">
    <vt:lpwstr/>
  </property>
</Properties>
</file>